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hidePivotFieldList="1"/>
  <mc:AlternateContent xmlns:mc="http://schemas.openxmlformats.org/markup-compatibility/2006">
    <mc:Choice Requires="x15">
      <x15ac:absPath xmlns:x15ac="http://schemas.microsoft.com/office/spreadsheetml/2010/11/ac" url="Z:\RRH\Secrétariat 2025\GT HDM\"/>
    </mc:Choice>
  </mc:AlternateContent>
  <bookViews>
    <workbookView xWindow="0" yWindow="0" windowWidth="8625" windowHeight="7320"/>
  </bookViews>
  <sheets>
    <sheet name="Infos" sheetId="4" r:id="rId1"/>
    <sheet name="Saisie" sheetId="18" r:id="rId2"/>
    <sheet name="Posters mois" sheetId="19" r:id="rId3"/>
    <sheet name="Posters Trimestres" sheetId="14" r:id="rId4"/>
    <sheet name="bdd" sheetId="17" state="hidden" r:id="rId5"/>
  </sheets>
  <definedNames>
    <definedName name="bdd_services">bdd!$1:$1048576</definedName>
    <definedName name="choix_service">'Posters Trimestres'!$C$4</definedName>
    <definedName name="choix_service2">'Posters mois'!$C$4</definedName>
    <definedName name="dt_autre">Saisie!$A$131:$C$139</definedName>
    <definedName name="dt_chirurgie">Saisie!$A$30:$C$33</definedName>
    <definedName name="dt_go">Saisie!$A$51:$C$55</definedName>
    <definedName name="dt_medecine">Saisie!$A$7:$C$12</definedName>
    <definedName name="dt_rea">Saisie!$A$74:$C$75</definedName>
    <definedName name="dt_sld">Saisie!$A$112:$C$113</definedName>
    <definedName name="dt_ssr">Saisie!$A$93:$C$94</definedName>
    <definedName name="etab">Infos!$D$3</definedName>
    <definedName name="liste_autre">Saisie!$A$143:$B$152</definedName>
    <definedName name="liste_chirurgie">Saisie!$A$37:$B$46</definedName>
    <definedName name="liste_go">Saisie!$A$59:$B$68</definedName>
    <definedName name="liste_medecine">Saisie!$A$16:$B$25</definedName>
    <definedName name="liste_rea">Saisie!$A$79:$B$88</definedName>
    <definedName name="liste_sld">Saisie!$A$117:$B$126</definedName>
    <definedName name="liste_ssr">Saisie!$A$98:$B$107</definedName>
    <definedName name="saisie">Saisie!$1:$1048576</definedName>
    <definedName name="volume_friction">'Posters Trimestres'!$A$33</definedName>
    <definedName name="_xlnm.Print_Area" localSheetId="2">'Posters mois'!$G$2:$Q$21</definedName>
    <definedName name="_xlnm.Print_Area" localSheetId="3">'Posters Trimestres'!$G$2:$Q$21,'Posters Trimestres'!$G$26:$Q$45</definedName>
  </definedNames>
  <calcPr calcId="162913"/>
</workbook>
</file>

<file path=xl/calcChain.xml><?xml version="1.0" encoding="utf-8"?>
<calcChain xmlns="http://schemas.openxmlformats.org/spreadsheetml/2006/main">
  <c r="K79" i="18" l="1"/>
  <c r="J79" i="18"/>
  <c r="C143" i="18" l="1"/>
  <c r="C144" i="18"/>
  <c r="C145" i="18"/>
  <c r="C146" i="18"/>
  <c r="C147" i="18"/>
  <c r="C148" i="18"/>
  <c r="C117" i="18"/>
  <c r="C118" i="18"/>
  <c r="C119" i="18"/>
  <c r="C98" i="18"/>
  <c r="C99" i="18"/>
  <c r="C100" i="18"/>
  <c r="C101" i="18"/>
  <c r="C102" i="18"/>
  <c r="C103" i="18"/>
  <c r="C79" i="18"/>
  <c r="C80" i="18"/>
  <c r="C81" i="18"/>
  <c r="C82" i="18"/>
  <c r="C83" i="18"/>
  <c r="C84" i="18"/>
  <c r="C85" i="18"/>
  <c r="C86" i="18"/>
  <c r="C37" i="18"/>
  <c r="C38" i="18"/>
  <c r="C39" i="18"/>
  <c r="J3" i="19" l="1"/>
  <c r="C69" i="19"/>
  <c r="B57" i="19"/>
  <c r="B63" i="19" s="1"/>
  <c r="B46" i="19"/>
  <c r="B54" i="19" s="1"/>
  <c r="K2" i="19"/>
  <c r="B6" i="19"/>
  <c r="B48" i="19" l="1"/>
  <c r="D48" i="19" s="1"/>
  <c r="B52" i="19"/>
  <c r="D52" i="19" s="1"/>
  <c r="D63" i="19"/>
  <c r="D54" i="19"/>
  <c r="B61" i="19"/>
  <c r="B65" i="19"/>
  <c r="D46" i="19"/>
  <c r="D57" i="19"/>
  <c r="B50" i="19"/>
  <c r="B59" i="19"/>
  <c r="D65" i="19" l="1"/>
  <c r="D61" i="19"/>
  <c r="D50" i="19"/>
  <c r="D59" i="19"/>
  <c r="F53" i="17"/>
  <c r="G53" i="17"/>
  <c r="H53" i="17"/>
  <c r="I53" i="17"/>
  <c r="J53" i="17"/>
  <c r="K53" i="17"/>
  <c r="N53" i="17"/>
  <c r="O53" i="17"/>
  <c r="P53" i="17"/>
  <c r="Q53" i="17"/>
  <c r="R53" i="17"/>
  <c r="S53" i="17"/>
  <c r="V53" i="17"/>
  <c r="W53" i="17"/>
  <c r="X53" i="17"/>
  <c r="Y53" i="17"/>
  <c r="Z53" i="17"/>
  <c r="AA53" i="17"/>
  <c r="AD53" i="17"/>
  <c r="AE53" i="17"/>
  <c r="AF53" i="17"/>
  <c r="AG53" i="17"/>
  <c r="AH53" i="17"/>
  <c r="AI53" i="17"/>
  <c r="F54" i="17"/>
  <c r="G54" i="17"/>
  <c r="H54" i="17"/>
  <c r="I54" i="17"/>
  <c r="J54" i="17"/>
  <c r="K54" i="17"/>
  <c r="N54" i="17"/>
  <c r="O54" i="17"/>
  <c r="P54" i="17"/>
  <c r="Q54" i="17"/>
  <c r="R54" i="17"/>
  <c r="S54" i="17"/>
  <c r="V54" i="17"/>
  <c r="W54" i="17"/>
  <c r="X54" i="17"/>
  <c r="Y54" i="17"/>
  <c r="Z54" i="17"/>
  <c r="AA54" i="17"/>
  <c r="AD54" i="17"/>
  <c r="AE54" i="17"/>
  <c r="AF54" i="17"/>
  <c r="AG54" i="17"/>
  <c r="AH54" i="17"/>
  <c r="AI54" i="17"/>
  <c r="F55" i="17"/>
  <c r="G55" i="17"/>
  <c r="H55" i="17"/>
  <c r="I55" i="17"/>
  <c r="J55" i="17"/>
  <c r="K55" i="17"/>
  <c r="N55" i="17"/>
  <c r="O55" i="17"/>
  <c r="P55" i="17"/>
  <c r="Q55" i="17"/>
  <c r="R55" i="17"/>
  <c r="S55" i="17"/>
  <c r="V55" i="17"/>
  <c r="W55" i="17"/>
  <c r="X55" i="17"/>
  <c r="Y55" i="17"/>
  <c r="Z55" i="17"/>
  <c r="AA55" i="17"/>
  <c r="AD55" i="17"/>
  <c r="AE55" i="17"/>
  <c r="AF55" i="17"/>
  <c r="AG55" i="17"/>
  <c r="AH55" i="17"/>
  <c r="AI55" i="17"/>
  <c r="F56" i="17"/>
  <c r="G56" i="17"/>
  <c r="H56" i="17"/>
  <c r="I56" i="17"/>
  <c r="J56" i="17"/>
  <c r="K56" i="17"/>
  <c r="N56" i="17"/>
  <c r="O56" i="17"/>
  <c r="P56" i="17"/>
  <c r="Q56" i="17"/>
  <c r="R56" i="17"/>
  <c r="S56" i="17"/>
  <c r="V56" i="17"/>
  <c r="W56" i="17"/>
  <c r="X56" i="17"/>
  <c r="Y56" i="17"/>
  <c r="Z56" i="17"/>
  <c r="AA56" i="17"/>
  <c r="AD56" i="17"/>
  <c r="AE56" i="17"/>
  <c r="AF56" i="17"/>
  <c r="AG56" i="17"/>
  <c r="AH56" i="17"/>
  <c r="AI56" i="17"/>
  <c r="F57" i="17"/>
  <c r="G57" i="17"/>
  <c r="H57" i="17"/>
  <c r="I57" i="17"/>
  <c r="J57" i="17"/>
  <c r="K57" i="17"/>
  <c r="N57" i="17"/>
  <c r="O57" i="17"/>
  <c r="P57" i="17"/>
  <c r="Q57" i="17"/>
  <c r="R57" i="17"/>
  <c r="S57" i="17"/>
  <c r="V57" i="17"/>
  <c r="W57" i="17"/>
  <c r="X57" i="17"/>
  <c r="Y57" i="17"/>
  <c r="Z57" i="17"/>
  <c r="AA57" i="17"/>
  <c r="AD57" i="17"/>
  <c r="AE57" i="17"/>
  <c r="AF57" i="17"/>
  <c r="AG57" i="17"/>
  <c r="AH57" i="17"/>
  <c r="AI57" i="17"/>
  <c r="F58" i="17"/>
  <c r="G58" i="17"/>
  <c r="H58" i="17"/>
  <c r="I58" i="17"/>
  <c r="J58" i="17"/>
  <c r="K58" i="17"/>
  <c r="N58" i="17"/>
  <c r="O58" i="17"/>
  <c r="P58" i="17"/>
  <c r="Q58" i="17"/>
  <c r="R58" i="17"/>
  <c r="S58" i="17"/>
  <c r="V58" i="17"/>
  <c r="W58" i="17"/>
  <c r="X58" i="17"/>
  <c r="Y58" i="17"/>
  <c r="Z58" i="17"/>
  <c r="AA58" i="17"/>
  <c r="AD58" i="17"/>
  <c r="AE58" i="17"/>
  <c r="AF58" i="17"/>
  <c r="AG58" i="17"/>
  <c r="AH58" i="17"/>
  <c r="AI58" i="17"/>
  <c r="F59" i="17"/>
  <c r="G59" i="17"/>
  <c r="H59" i="17"/>
  <c r="I59" i="17"/>
  <c r="J59" i="17"/>
  <c r="K59" i="17"/>
  <c r="N59" i="17"/>
  <c r="O59" i="17"/>
  <c r="P59" i="17"/>
  <c r="Q59" i="17"/>
  <c r="R59" i="17"/>
  <c r="S59" i="17"/>
  <c r="V59" i="17"/>
  <c r="W59" i="17"/>
  <c r="X59" i="17"/>
  <c r="Y59" i="17"/>
  <c r="Z59" i="17"/>
  <c r="AA59" i="17"/>
  <c r="AD59" i="17"/>
  <c r="AE59" i="17"/>
  <c r="AF59" i="17"/>
  <c r="AG59" i="17"/>
  <c r="AH59" i="17"/>
  <c r="AI59" i="17"/>
  <c r="F60" i="17"/>
  <c r="G60" i="17"/>
  <c r="H60" i="17"/>
  <c r="I60" i="17"/>
  <c r="J60" i="17"/>
  <c r="K60" i="17"/>
  <c r="AV60" i="17" s="1"/>
  <c r="N60" i="17"/>
  <c r="O60" i="17"/>
  <c r="P60" i="17"/>
  <c r="Q60" i="17"/>
  <c r="R60" i="17"/>
  <c r="S60" i="17"/>
  <c r="V60" i="17"/>
  <c r="W60" i="17"/>
  <c r="X60" i="17"/>
  <c r="Y60" i="17"/>
  <c r="Z60" i="17"/>
  <c r="AA60" i="17"/>
  <c r="AD60" i="17"/>
  <c r="AE60" i="17"/>
  <c r="AF60" i="17"/>
  <c r="AG60" i="17"/>
  <c r="AH60" i="17"/>
  <c r="AI60" i="17"/>
  <c r="F61" i="17"/>
  <c r="G61" i="17"/>
  <c r="H61" i="17"/>
  <c r="I61" i="17"/>
  <c r="J61" i="17"/>
  <c r="K61" i="17"/>
  <c r="N61" i="17"/>
  <c r="O61" i="17"/>
  <c r="P61" i="17"/>
  <c r="Q61" i="17"/>
  <c r="R61" i="17"/>
  <c r="S61" i="17"/>
  <c r="V61" i="17"/>
  <c r="W61" i="17"/>
  <c r="X61" i="17"/>
  <c r="Y61" i="17"/>
  <c r="Z61" i="17"/>
  <c r="AA61" i="17"/>
  <c r="AD61" i="17"/>
  <c r="BZ61" i="17" s="1"/>
  <c r="AE61" i="17"/>
  <c r="AF61" i="17"/>
  <c r="AG61" i="17"/>
  <c r="AH61" i="17"/>
  <c r="AI61" i="17"/>
  <c r="F43" i="17"/>
  <c r="G43" i="17"/>
  <c r="H43" i="17"/>
  <c r="I43" i="17"/>
  <c r="J43" i="17"/>
  <c r="K43" i="17"/>
  <c r="N43" i="17"/>
  <c r="O43" i="17"/>
  <c r="P43" i="17"/>
  <c r="Q43" i="17"/>
  <c r="R43" i="17"/>
  <c r="S43" i="17"/>
  <c r="V43" i="17"/>
  <c r="W43" i="17"/>
  <c r="X43" i="17"/>
  <c r="Y43" i="17"/>
  <c r="Z43" i="17"/>
  <c r="AA43" i="17"/>
  <c r="AD43" i="17"/>
  <c r="AE43" i="17"/>
  <c r="BZ43" i="17" s="1"/>
  <c r="AF43" i="17"/>
  <c r="AJ43" i="17" s="1"/>
  <c r="AG43" i="17"/>
  <c r="AK43" i="17" s="1"/>
  <c r="AH43" i="17"/>
  <c r="AI43" i="17"/>
  <c r="F44" i="17"/>
  <c r="G44" i="17"/>
  <c r="H44" i="17"/>
  <c r="I44" i="17"/>
  <c r="J44" i="17"/>
  <c r="K44" i="17"/>
  <c r="N44" i="17"/>
  <c r="O44" i="17"/>
  <c r="P44" i="17"/>
  <c r="Q44" i="17"/>
  <c r="R44" i="17"/>
  <c r="S44" i="17"/>
  <c r="V44" i="17"/>
  <c r="W44" i="17"/>
  <c r="X44" i="17"/>
  <c r="Y44" i="17"/>
  <c r="Z44" i="17"/>
  <c r="AA44" i="17"/>
  <c r="AD44" i="17"/>
  <c r="AE44" i="17"/>
  <c r="AF44" i="17"/>
  <c r="AG44" i="17"/>
  <c r="AH44" i="17"/>
  <c r="AI44" i="17"/>
  <c r="F45" i="17"/>
  <c r="G45" i="17"/>
  <c r="H45" i="17"/>
  <c r="I45" i="17"/>
  <c r="J45" i="17"/>
  <c r="K45" i="17"/>
  <c r="N45" i="17"/>
  <c r="O45" i="17"/>
  <c r="P45" i="17"/>
  <c r="Q45" i="17"/>
  <c r="R45" i="17"/>
  <c r="S45" i="17"/>
  <c r="V45" i="17"/>
  <c r="W45" i="17"/>
  <c r="X45" i="17"/>
  <c r="Y45" i="17"/>
  <c r="Z45" i="17"/>
  <c r="AA45" i="17"/>
  <c r="AD45" i="17"/>
  <c r="AE45" i="17"/>
  <c r="AF45" i="17"/>
  <c r="AG45" i="17"/>
  <c r="AH45" i="17"/>
  <c r="AI45" i="17"/>
  <c r="F46" i="17"/>
  <c r="G46" i="17"/>
  <c r="H46" i="17"/>
  <c r="I46" i="17"/>
  <c r="J46" i="17"/>
  <c r="K46" i="17"/>
  <c r="N46" i="17"/>
  <c r="O46" i="17"/>
  <c r="P46" i="17"/>
  <c r="Q46" i="17"/>
  <c r="R46" i="17"/>
  <c r="S46" i="17"/>
  <c r="V46" i="17"/>
  <c r="W46" i="17"/>
  <c r="X46" i="17"/>
  <c r="Y46" i="17"/>
  <c r="Z46" i="17"/>
  <c r="AA46" i="17"/>
  <c r="AD46" i="17"/>
  <c r="AE46" i="17"/>
  <c r="AF46" i="17"/>
  <c r="AG46" i="17"/>
  <c r="AH46" i="17"/>
  <c r="AI46" i="17"/>
  <c r="F47" i="17"/>
  <c r="G47" i="17"/>
  <c r="H47" i="17"/>
  <c r="I47" i="17"/>
  <c r="J47" i="17"/>
  <c r="K47" i="17"/>
  <c r="N47" i="17"/>
  <c r="O47" i="17"/>
  <c r="P47" i="17"/>
  <c r="Q47" i="17"/>
  <c r="R47" i="17"/>
  <c r="S47" i="17"/>
  <c r="V47" i="17"/>
  <c r="W47" i="17"/>
  <c r="X47" i="17"/>
  <c r="Y47" i="17"/>
  <c r="Z47" i="17"/>
  <c r="AA47" i="17"/>
  <c r="AD47" i="17"/>
  <c r="AE47" i="17"/>
  <c r="AF47" i="17"/>
  <c r="AG47" i="17"/>
  <c r="AH47" i="17"/>
  <c r="AI47" i="17"/>
  <c r="F48" i="17"/>
  <c r="G48" i="17"/>
  <c r="H48" i="17"/>
  <c r="I48" i="17"/>
  <c r="J48" i="17"/>
  <c r="K48" i="17"/>
  <c r="N48" i="17"/>
  <c r="O48" i="17"/>
  <c r="P48" i="17"/>
  <c r="Q48" i="17"/>
  <c r="R48" i="17"/>
  <c r="S48" i="17"/>
  <c r="V48" i="17"/>
  <c r="W48" i="17"/>
  <c r="X48" i="17"/>
  <c r="Y48" i="17"/>
  <c r="Z48" i="17"/>
  <c r="AA48" i="17"/>
  <c r="AD48" i="17"/>
  <c r="AE48" i="17"/>
  <c r="AF48" i="17"/>
  <c r="AG48" i="17"/>
  <c r="AH48" i="17"/>
  <c r="AI48" i="17"/>
  <c r="F49" i="17"/>
  <c r="G49" i="17"/>
  <c r="H49" i="17"/>
  <c r="I49" i="17"/>
  <c r="J49" i="17"/>
  <c r="K49" i="17"/>
  <c r="N49" i="17"/>
  <c r="O49" i="17"/>
  <c r="P49" i="17"/>
  <c r="Q49" i="17"/>
  <c r="R49" i="17"/>
  <c r="S49" i="17"/>
  <c r="V49" i="17"/>
  <c r="W49" i="17"/>
  <c r="X49" i="17"/>
  <c r="Y49" i="17"/>
  <c r="Z49" i="17"/>
  <c r="AA49" i="17"/>
  <c r="AD49" i="17"/>
  <c r="AE49" i="17"/>
  <c r="AF49" i="17"/>
  <c r="AG49" i="17"/>
  <c r="AH49" i="17"/>
  <c r="AI49" i="17"/>
  <c r="F50" i="17"/>
  <c r="G50" i="17"/>
  <c r="H50" i="17"/>
  <c r="I50" i="17"/>
  <c r="J50" i="17"/>
  <c r="K50" i="17"/>
  <c r="N50" i="17"/>
  <c r="O50" i="17"/>
  <c r="P50" i="17"/>
  <c r="Q50" i="17"/>
  <c r="R50" i="17"/>
  <c r="S50" i="17"/>
  <c r="V50" i="17"/>
  <c r="W50" i="17"/>
  <c r="X50" i="17"/>
  <c r="Y50" i="17"/>
  <c r="Z50" i="17"/>
  <c r="AA50" i="17"/>
  <c r="AD50" i="17"/>
  <c r="AE50" i="17"/>
  <c r="AF50" i="17"/>
  <c r="AG50" i="17"/>
  <c r="AH50" i="17"/>
  <c r="AI50" i="17"/>
  <c r="F51" i="17"/>
  <c r="G51" i="17"/>
  <c r="AP51" i="17" s="1"/>
  <c r="H51" i="17"/>
  <c r="I51" i="17"/>
  <c r="J51" i="17"/>
  <c r="K51" i="17"/>
  <c r="N51" i="17"/>
  <c r="O51" i="17"/>
  <c r="P51" i="17"/>
  <c r="Q51" i="17"/>
  <c r="R51" i="17"/>
  <c r="S51" i="17"/>
  <c r="V51" i="17"/>
  <c r="W51" i="17"/>
  <c r="X51" i="17"/>
  <c r="Y51" i="17"/>
  <c r="Z51" i="17"/>
  <c r="AA51" i="17"/>
  <c r="AD51" i="17"/>
  <c r="AE51" i="17"/>
  <c r="AF51" i="17"/>
  <c r="AG51" i="17"/>
  <c r="AH51" i="17"/>
  <c r="AI51" i="17"/>
  <c r="F33" i="17"/>
  <c r="G33" i="17"/>
  <c r="H33" i="17"/>
  <c r="I33" i="17"/>
  <c r="J33" i="17"/>
  <c r="K33" i="17"/>
  <c r="N33" i="17"/>
  <c r="O33" i="17"/>
  <c r="P33" i="17"/>
  <c r="Q33" i="17"/>
  <c r="R33" i="17"/>
  <c r="S33" i="17"/>
  <c r="V33" i="17"/>
  <c r="W33" i="17"/>
  <c r="X33" i="17"/>
  <c r="Y33" i="17"/>
  <c r="Z33" i="17"/>
  <c r="AA33" i="17"/>
  <c r="AD33" i="17"/>
  <c r="AE33" i="17"/>
  <c r="AF33" i="17"/>
  <c r="AG33" i="17"/>
  <c r="AH33" i="17"/>
  <c r="AI33" i="17"/>
  <c r="F34" i="17"/>
  <c r="G34" i="17"/>
  <c r="H34" i="17"/>
  <c r="I34" i="17"/>
  <c r="J34" i="17"/>
  <c r="K34" i="17"/>
  <c r="N34" i="17"/>
  <c r="O34" i="17"/>
  <c r="P34" i="17"/>
  <c r="Q34" i="17"/>
  <c r="R34" i="17"/>
  <c r="S34" i="17"/>
  <c r="V34" i="17"/>
  <c r="W34" i="17"/>
  <c r="X34" i="17"/>
  <c r="Y34" i="17"/>
  <c r="Z34" i="17"/>
  <c r="AA34" i="17"/>
  <c r="AD34" i="17"/>
  <c r="AE34" i="17"/>
  <c r="AF34" i="17"/>
  <c r="AG34" i="17"/>
  <c r="AH34" i="17"/>
  <c r="AI34" i="17"/>
  <c r="F35" i="17"/>
  <c r="G35" i="17"/>
  <c r="H35" i="17"/>
  <c r="I35" i="17"/>
  <c r="J35" i="17"/>
  <c r="K35" i="17"/>
  <c r="N35" i="17"/>
  <c r="O35" i="17"/>
  <c r="P35" i="17"/>
  <c r="Q35" i="17"/>
  <c r="R35" i="17"/>
  <c r="S35" i="17"/>
  <c r="V35" i="17"/>
  <c r="W35" i="17"/>
  <c r="X35" i="17"/>
  <c r="Y35" i="17"/>
  <c r="Z35" i="17"/>
  <c r="AA35" i="17"/>
  <c r="AD35" i="17"/>
  <c r="AE35" i="17"/>
  <c r="AF35" i="17"/>
  <c r="AG35" i="17"/>
  <c r="AH35" i="17"/>
  <c r="AI35" i="17"/>
  <c r="F36" i="17"/>
  <c r="G36" i="17"/>
  <c r="H36" i="17"/>
  <c r="I36" i="17"/>
  <c r="J36" i="17"/>
  <c r="K36" i="17"/>
  <c r="N36" i="17"/>
  <c r="O36" i="17"/>
  <c r="P36" i="17"/>
  <c r="Q36" i="17"/>
  <c r="R36" i="17"/>
  <c r="S36" i="17"/>
  <c r="V36" i="17"/>
  <c r="W36" i="17"/>
  <c r="X36" i="17"/>
  <c r="Y36" i="17"/>
  <c r="Z36" i="17"/>
  <c r="AA36" i="17"/>
  <c r="AD36" i="17"/>
  <c r="AE36" i="17"/>
  <c r="AF36" i="17"/>
  <c r="AG36" i="17"/>
  <c r="AH36" i="17"/>
  <c r="AI36" i="17"/>
  <c r="F37" i="17"/>
  <c r="G37" i="17"/>
  <c r="H37" i="17"/>
  <c r="I37" i="17"/>
  <c r="J37" i="17"/>
  <c r="K37" i="17"/>
  <c r="N37" i="17"/>
  <c r="O37" i="17"/>
  <c r="P37" i="17"/>
  <c r="Q37" i="17"/>
  <c r="R37" i="17"/>
  <c r="S37" i="17"/>
  <c r="V37" i="17"/>
  <c r="W37" i="17"/>
  <c r="X37" i="17"/>
  <c r="Y37" i="17"/>
  <c r="Z37" i="17"/>
  <c r="AA37" i="17"/>
  <c r="AD37" i="17"/>
  <c r="AE37" i="17"/>
  <c r="AF37" i="17"/>
  <c r="AG37" i="17"/>
  <c r="AH37" i="17"/>
  <c r="AI37" i="17"/>
  <c r="F38" i="17"/>
  <c r="G38" i="17"/>
  <c r="H38" i="17"/>
  <c r="I38" i="17"/>
  <c r="J38" i="17"/>
  <c r="K38" i="17"/>
  <c r="N38" i="17"/>
  <c r="O38" i="17"/>
  <c r="P38" i="17"/>
  <c r="Q38" i="17"/>
  <c r="R38" i="17"/>
  <c r="S38" i="17"/>
  <c r="V38" i="17"/>
  <c r="W38" i="17"/>
  <c r="X38" i="17"/>
  <c r="Y38" i="17"/>
  <c r="Z38" i="17"/>
  <c r="AA38" i="17"/>
  <c r="AD38" i="17"/>
  <c r="AE38" i="17"/>
  <c r="AF38" i="17"/>
  <c r="AG38" i="17"/>
  <c r="AH38" i="17"/>
  <c r="AI38" i="17"/>
  <c r="F39" i="17"/>
  <c r="G39" i="17"/>
  <c r="H39" i="17"/>
  <c r="I39" i="17"/>
  <c r="J39" i="17"/>
  <c r="K39" i="17"/>
  <c r="N39" i="17"/>
  <c r="O39" i="17"/>
  <c r="P39" i="17"/>
  <c r="Q39" i="17"/>
  <c r="R39" i="17"/>
  <c r="S39" i="17"/>
  <c r="V39" i="17"/>
  <c r="W39" i="17"/>
  <c r="X39" i="17"/>
  <c r="Y39" i="17"/>
  <c r="Z39" i="17"/>
  <c r="AA39" i="17"/>
  <c r="AD39" i="17"/>
  <c r="AE39" i="17"/>
  <c r="AF39" i="17"/>
  <c r="AG39" i="17"/>
  <c r="AH39" i="17"/>
  <c r="AI39" i="17"/>
  <c r="F40" i="17"/>
  <c r="G40" i="17"/>
  <c r="H40" i="17"/>
  <c r="I40" i="17"/>
  <c r="J40" i="17"/>
  <c r="K40" i="17"/>
  <c r="N40" i="17"/>
  <c r="O40" i="17"/>
  <c r="P40" i="17"/>
  <c r="Q40" i="17"/>
  <c r="R40" i="17"/>
  <c r="S40" i="17"/>
  <c r="V40" i="17"/>
  <c r="W40" i="17"/>
  <c r="X40" i="17"/>
  <c r="Y40" i="17"/>
  <c r="Z40" i="17"/>
  <c r="AA40" i="17"/>
  <c r="AD40" i="17"/>
  <c r="AE40" i="17"/>
  <c r="AF40" i="17"/>
  <c r="AG40" i="17"/>
  <c r="AH40" i="17"/>
  <c r="AI40" i="17"/>
  <c r="F41" i="17"/>
  <c r="G41" i="17"/>
  <c r="H41" i="17"/>
  <c r="I41" i="17"/>
  <c r="J41" i="17"/>
  <c r="K41" i="17"/>
  <c r="N41" i="17"/>
  <c r="O41" i="17"/>
  <c r="P41" i="17"/>
  <c r="Q41" i="17"/>
  <c r="R41" i="17"/>
  <c r="S41" i="17"/>
  <c r="V41" i="17"/>
  <c r="W41" i="17"/>
  <c r="X41" i="17"/>
  <c r="Y41" i="17"/>
  <c r="Z41" i="17"/>
  <c r="AA41" i="17"/>
  <c r="AD41" i="17"/>
  <c r="AE41" i="17"/>
  <c r="AF41" i="17"/>
  <c r="AG41" i="17"/>
  <c r="AH41" i="17"/>
  <c r="AI41" i="17"/>
  <c r="F23" i="17"/>
  <c r="G23" i="17"/>
  <c r="H23" i="17"/>
  <c r="I23" i="17"/>
  <c r="J23" i="17"/>
  <c r="K23" i="17"/>
  <c r="N23" i="17"/>
  <c r="O23" i="17"/>
  <c r="P23" i="17"/>
  <c r="Q23" i="17"/>
  <c r="R23" i="17"/>
  <c r="S23" i="17"/>
  <c r="V23" i="17"/>
  <c r="W23" i="17"/>
  <c r="X23" i="17"/>
  <c r="Y23" i="17"/>
  <c r="Z23" i="17"/>
  <c r="AA23" i="17"/>
  <c r="AD23" i="17"/>
  <c r="AE23" i="17"/>
  <c r="AF23" i="17"/>
  <c r="AG23" i="17"/>
  <c r="AH23" i="17"/>
  <c r="AI23" i="17"/>
  <c r="F24" i="17"/>
  <c r="G24" i="17"/>
  <c r="H24" i="17"/>
  <c r="I24" i="17"/>
  <c r="J24" i="17"/>
  <c r="K24" i="17"/>
  <c r="N24" i="17"/>
  <c r="O24" i="17"/>
  <c r="P24" i="17"/>
  <c r="Q24" i="17"/>
  <c r="R24" i="17"/>
  <c r="S24" i="17"/>
  <c r="V24" i="17"/>
  <c r="W24" i="17"/>
  <c r="X24" i="17"/>
  <c r="Y24" i="17"/>
  <c r="Z24" i="17"/>
  <c r="AA24" i="17"/>
  <c r="AD24" i="17"/>
  <c r="AE24" i="17"/>
  <c r="AF24" i="17"/>
  <c r="AG24" i="17"/>
  <c r="AH24" i="17"/>
  <c r="AI24" i="17"/>
  <c r="F25" i="17"/>
  <c r="G25" i="17"/>
  <c r="H25" i="17"/>
  <c r="I25" i="17"/>
  <c r="J25" i="17"/>
  <c r="K25" i="17"/>
  <c r="N25" i="17"/>
  <c r="O25" i="17"/>
  <c r="P25" i="17"/>
  <c r="Q25" i="17"/>
  <c r="R25" i="17"/>
  <c r="S25" i="17"/>
  <c r="V25" i="17"/>
  <c r="W25" i="17"/>
  <c r="X25" i="17"/>
  <c r="Y25" i="17"/>
  <c r="Z25" i="17"/>
  <c r="AA25" i="17"/>
  <c r="AD25" i="17"/>
  <c r="AE25" i="17"/>
  <c r="AF25" i="17"/>
  <c r="AG25" i="17"/>
  <c r="AH25" i="17"/>
  <c r="AI25" i="17"/>
  <c r="F26" i="17"/>
  <c r="G26" i="17"/>
  <c r="H26" i="17"/>
  <c r="I26" i="17"/>
  <c r="J26" i="17"/>
  <c r="K26" i="17"/>
  <c r="N26" i="17"/>
  <c r="O26" i="17"/>
  <c r="P26" i="17"/>
  <c r="Q26" i="17"/>
  <c r="R26" i="17"/>
  <c r="S26" i="17"/>
  <c r="V26" i="17"/>
  <c r="W26" i="17"/>
  <c r="X26" i="17"/>
  <c r="Y26" i="17"/>
  <c r="Z26" i="17"/>
  <c r="AA26" i="17"/>
  <c r="AD26" i="17"/>
  <c r="AE26" i="17"/>
  <c r="AF26" i="17"/>
  <c r="AG26" i="17"/>
  <c r="AH26" i="17"/>
  <c r="AI26" i="17"/>
  <c r="F27" i="17"/>
  <c r="G27" i="17"/>
  <c r="H27" i="17"/>
  <c r="I27" i="17"/>
  <c r="J27" i="17"/>
  <c r="K27" i="17"/>
  <c r="N27" i="17"/>
  <c r="O27" i="17"/>
  <c r="P27" i="17"/>
  <c r="Q27" i="17"/>
  <c r="R27" i="17"/>
  <c r="S27" i="17"/>
  <c r="V27" i="17"/>
  <c r="W27" i="17"/>
  <c r="X27" i="17"/>
  <c r="Y27" i="17"/>
  <c r="Z27" i="17"/>
  <c r="AA27" i="17"/>
  <c r="AD27" i="17"/>
  <c r="AE27" i="17"/>
  <c r="AF27" i="17"/>
  <c r="AG27" i="17"/>
  <c r="AH27" i="17"/>
  <c r="AI27" i="17"/>
  <c r="F28" i="17"/>
  <c r="G28" i="17"/>
  <c r="H28" i="17"/>
  <c r="I28" i="17"/>
  <c r="J28" i="17"/>
  <c r="K28" i="17"/>
  <c r="N28" i="17"/>
  <c r="O28" i="17"/>
  <c r="P28" i="17"/>
  <c r="Q28" i="17"/>
  <c r="R28" i="17"/>
  <c r="S28" i="17"/>
  <c r="V28" i="17"/>
  <c r="W28" i="17"/>
  <c r="X28" i="17"/>
  <c r="Y28" i="17"/>
  <c r="Z28" i="17"/>
  <c r="AA28" i="17"/>
  <c r="AD28" i="17"/>
  <c r="AE28" i="17"/>
  <c r="AF28" i="17"/>
  <c r="AG28" i="17"/>
  <c r="AH28" i="17"/>
  <c r="AI28" i="17"/>
  <c r="F29" i="17"/>
  <c r="G29" i="17"/>
  <c r="H29" i="17"/>
  <c r="I29" i="17"/>
  <c r="J29" i="17"/>
  <c r="K29" i="17"/>
  <c r="N29" i="17"/>
  <c r="O29" i="17"/>
  <c r="P29" i="17"/>
  <c r="Q29" i="17"/>
  <c r="R29" i="17"/>
  <c r="S29" i="17"/>
  <c r="V29" i="17"/>
  <c r="W29" i="17"/>
  <c r="X29" i="17"/>
  <c r="Y29" i="17"/>
  <c r="Z29" i="17"/>
  <c r="AA29" i="17"/>
  <c r="AD29" i="17"/>
  <c r="AE29" i="17"/>
  <c r="AF29" i="17"/>
  <c r="AG29" i="17"/>
  <c r="AH29" i="17"/>
  <c r="AI29" i="17"/>
  <c r="F30" i="17"/>
  <c r="G30" i="17"/>
  <c r="H30" i="17"/>
  <c r="I30" i="17"/>
  <c r="J30" i="17"/>
  <c r="K30" i="17"/>
  <c r="N30" i="17"/>
  <c r="O30" i="17"/>
  <c r="P30" i="17"/>
  <c r="Q30" i="17"/>
  <c r="R30" i="17"/>
  <c r="S30" i="17"/>
  <c r="V30" i="17"/>
  <c r="W30" i="17"/>
  <c r="X30" i="17"/>
  <c r="Y30" i="17"/>
  <c r="Z30" i="17"/>
  <c r="AA30" i="17"/>
  <c r="AD30" i="17"/>
  <c r="AE30" i="17"/>
  <c r="AF30" i="17"/>
  <c r="AG30" i="17"/>
  <c r="AH30" i="17"/>
  <c r="AI30" i="17"/>
  <c r="F31" i="17"/>
  <c r="G31" i="17"/>
  <c r="H31" i="17"/>
  <c r="I31" i="17"/>
  <c r="J31" i="17"/>
  <c r="K31" i="17"/>
  <c r="N31" i="17"/>
  <c r="O31" i="17"/>
  <c r="P31" i="17"/>
  <c r="Q31" i="17"/>
  <c r="R31" i="17"/>
  <c r="S31" i="17"/>
  <c r="V31" i="17"/>
  <c r="W31" i="17"/>
  <c r="X31" i="17"/>
  <c r="Y31" i="17"/>
  <c r="Z31" i="17"/>
  <c r="AA31" i="17"/>
  <c r="AD31" i="17"/>
  <c r="AE31" i="17"/>
  <c r="AF31" i="17"/>
  <c r="AG31" i="17"/>
  <c r="AH31" i="17"/>
  <c r="AI31" i="17"/>
  <c r="F13" i="17"/>
  <c r="G13" i="17"/>
  <c r="H13" i="17"/>
  <c r="I13" i="17"/>
  <c r="J13" i="17"/>
  <c r="K13" i="17"/>
  <c r="N13" i="17"/>
  <c r="O13" i="17"/>
  <c r="P13" i="17"/>
  <c r="Q13" i="17"/>
  <c r="R13" i="17"/>
  <c r="BH13" i="17" s="1"/>
  <c r="S13" i="17"/>
  <c r="V13" i="17"/>
  <c r="W13" i="17"/>
  <c r="X13" i="17"/>
  <c r="Y13" i="17"/>
  <c r="Z13" i="17"/>
  <c r="AA13" i="17"/>
  <c r="AD13" i="17"/>
  <c r="AE13" i="17"/>
  <c r="AF13" i="17"/>
  <c r="AG13" i="17"/>
  <c r="AH13" i="17"/>
  <c r="AI13" i="17"/>
  <c r="F14" i="17"/>
  <c r="G14" i="17"/>
  <c r="H14" i="17"/>
  <c r="I14" i="17"/>
  <c r="J14" i="17"/>
  <c r="K14" i="17"/>
  <c r="N14" i="17"/>
  <c r="O14" i="17"/>
  <c r="P14" i="17"/>
  <c r="Q14" i="17"/>
  <c r="BE14" i="17" s="1"/>
  <c r="R14" i="17"/>
  <c r="S14" i="17"/>
  <c r="V14" i="17"/>
  <c r="W14" i="17"/>
  <c r="X14" i="17"/>
  <c r="Y14" i="17"/>
  <c r="Z14" i="17"/>
  <c r="AA14" i="17"/>
  <c r="BT14" i="17" s="1"/>
  <c r="AD14" i="17"/>
  <c r="AE14" i="17"/>
  <c r="AF14" i="17"/>
  <c r="AG14" i="17"/>
  <c r="AH14" i="17"/>
  <c r="AI14" i="17"/>
  <c r="F15" i="17"/>
  <c r="G15" i="17"/>
  <c r="H15" i="17"/>
  <c r="I15" i="17"/>
  <c r="J15" i="17"/>
  <c r="K15" i="17"/>
  <c r="N15" i="17"/>
  <c r="O15" i="17"/>
  <c r="P15" i="17"/>
  <c r="Q15" i="17"/>
  <c r="R15" i="17"/>
  <c r="S15" i="17"/>
  <c r="V15" i="17"/>
  <c r="W15" i="17"/>
  <c r="X15" i="17"/>
  <c r="Y15" i="17"/>
  <c r="Z15" i="17"/>
  <c r="AA15" i="17"/>
  <c r="AD15" i="17"/>
  <c r="AE15" i="17"/>
  <c r="AF15" i="17"/>
  <c r="AG15" i="17"/>
  <c r="AH15" i="17"/>
  <c r="AI15" i="17"/>
  <c r="F16" i="17"/>
  <c r="G16" i="17"/>
  <c r="H16" i="17"/>
  <c r="I16" i="17"/>
  <c r="J16" i="17"/>
  <c r="K16" i="17"/>
  <c r="N16" i="17"/>
  <c r="O16" i="17"/>
  <c r="P16" i="17"/>
  <c r="Q16" i="17"/>
  <c r="R16" i="17"/>
  <c r="S16" i="17"/>
  <c r="V16" i="17"/>
  <c r="W16" i="17"/>
  <c r="X16" i="17"/>
  <c r="Y16" i="17"/>
  <c r="Z16" i="17"/>
  <c r="AA16" i="17"/>
  <c r="AD16" i="17"/>
  <c r="AE16" i="17"/>
  <c r="AF16" i="17"/>
  <c r="AG16" i="17"/>
  <c r="AH16" i="17"/>
  <c r="AI16" i="17"/>
  <c r="F17" i="17"/>
  <c r="G17" i="17"/>
  <c r="H17" i="17"/>
  <c r="I17" i="17"/>
  <c r="J17" i="17"/>
  <c r="K17" i="17"/>
  <c r="N17" i="17"/>
  <c r="O17" i="17"/>
  <c r="P17" i="17"/>
  <c r="Q17" i="17"/>
  <c r="R17" i="17"/>
  <c r="S17" i="17"/>
  <c r="V17" i="17"/>
  <c r="W17" i="17"/>
  <c r="X17" i="17"/>
  <c r="Y17" i="17"/>
  <c r="Z17" i="17"/>
  <c r="AA17" i="17"/>
  <c r="AD17" i="17"/>
  <c r="AE17" i="17"/>
  <c r="AF17" i="17"/>
  <c r="AG17" i="17"/>
  <c r="AH17" i="17"/>
  <c r="AI17" i="17"/>
  <c r="F18" i="17"/>
  <c r="G18" i="17"/>
  <c r="H18" i="17"/>
  <c r="I18" i="17"/>
  <c r="J18" i="17"/>
  <c r="K18" i="17"/>
  <c r="N18" i="17"/>
  <c r="O18" i="17"/>
  <c r="P18" i="17"/>
  <c r="Q18" i="17"/>
  <c r="R18" i="17"/>
  <c r="S18" i="17"/>
  <c r="V18" i="17"/>
  <c r="W18" i="17"/>
  <c r="X18" i="17"/>
  <c r="Y18" i="17"/>
  <c r="Z18" i="17"/>
  <c r="AA18" i="17"/>
  <c r="AD18" i="17"/>
  <c r="AE18" i="17"/>
  <c r="AF18" i="17"/>
  <c r="AG18" i="17"/>
  <c r="AH18" i="17"/>
  <c r="AI18" i="17"/>
  <c r="F19" i="17"/>
  <c r="G19" i="17"/>
  <c r="H19" i="17"/>
  <c r="I19" i="17"/>
  <c r="J19" i="17"/>
  <c r="K19" i="17"/>
  <c r="N19" i="17"/>
  <c r="O19" i="17"/>
  <c r="P19" i="17"/>
  <c r="Q19" i="17"/>
  <c r="R19" i="17"/>
  <c r="S19" i="17"/>
  <c r="V19" i="17"/>
  <c r="W19" i="17"/>
  <c r="X19" i="17"/>
  <c r="Y19" i="17"/>
  <c r="Z19" i="17"/>
  <c r="AA19" i="17"/>
  <c r="BT19" i="17" s="1"/>
  <c r="AD19" i="17"/>
  <c r="AE19" i="17"/>
  <c r="AF19" i="17"/>
  <c r="AG19" i="17"/>
  <c r="AH19" i="17"/>
  <c r="AI19" i="17"/>
  <c r="F20" i="17"/>
  <c r="G20" i="17"/>
  <c r="AP20" i="17" s="1"/>
  <c r="H20" i="17"/>
  <c r="I20" i="17"/>
  <c r="J20" i="17"/>
  <c r="K20" i="17"/>
  <c r="N20" i="17"/>
  <c r="O20" i="17"/>
  <c r="P20" i="17"/>
  <c r="Q20" i="17"/>
  <c r="R20" i="17"/>
  <c r="S20" i="17"/>
  <c r="V20" i="17"/>
  <c r="W20" i="17"/>
  <c r="X20" i="17"/>
  <c r="Y20" i="17"/>
  <c r="Z20" i="17"/>
  <c r="AA20" i="17"/>
  <c r="AD20" i="17"/>
  <c r="AE20" i="17"/>
  <c r="AF20" i="17"/>
  <c r="AG20" i="17"/>
  <c r="AH20" i="17"/>
  <c r="AI20" i="17"/>
  <c r="F21" i="17"/>
  <c r="G21" i="17"/>
  <c r="H21" i="17"/>
  <c r="I21" i="17"/>
  <c r="J21" i="17"/>
  <c r="K21" i="17"/>
  <c r="N21" i="17"/>
  <c r="O21" i="17"/>
  <c r="P21" i="17"/>
  <c r="Q21" i="17"/>
  <c r="R21" i="17"/>
  <c r="S21" i="17"/>
  <c r="V21" i="17"/>
  <c r="W21" i="17"/>
  <c r="X21" i="17"/>
  <c r="Y21" i="17"/>
  <c r="Z21" i="17"/>
  <c r="AA21" i="17"/>
  <c r="AD21" i="17"/>
  <c r="AE21" i="17"/>
  <c r="AF21" i="17"/>
  <c r="AG21" i="17"/>
  <c r="AH21" i="17"/>
  <c r="AI21" i="17"/>
  <c r="N3" i="17"/>
  <c r="O3" i="17"/>
  <c r="P3" i="17"/>
  <c r="Q3" i="17"/>
  <c r="R3" i="17"/>
  <c r="S3" i="17"/>
  <c r="V3" i="17"/>
  <c r="W3" i="17"/>
  <c r="X3" i="17"/>
  <c r="Y3" i="17"/>
  <c r="Z3" i="17"/>
  <c r="AA3" i="17"/>
  <c r="AB3" i="17"/>
  <c r="AD3" i="17"/>
  <c r="AE3" i="17"/>
  <c r="AF3" i="17"/>
  <c r="AJ3" i="17" s="1"/>
  <c r="AG3" i="17"/>
  <c r="AK3" i="17" s="1"/>
  <c r="AH3" i="17"/>
  <c r="AI3" i="17"/>
  <c r="N4" i="17"/>
  <c r="O4" i="17"/>
  <c r="P4" i="17"/>
  <c r="Q4" i="17"/>
  <c r="R4" i="17"/>
  <c r="S4" i="17"/>
  <c r="V4" i="17"/>
  <c r="W4" i="17"/>
  <c r="X4" i="17"/>
  <c r="Y4" i="17"/>
  <c r="Z4" i="17"/>
  <c r="AA4" i="17"/>
  <c r="AD4" i="17"/>
  <c r="AE4" i="17"/>
  <c r="AF4" i="17"/>
  <c r="AG4" i="17"/>
  <c r="AH4" i="17"/>
  <c r="AI4" i="17"/>
  <c r="N5" i="17"/>
  <c r="O5" i="17"/>
  <c r="P5" i="17"/>
  <c r="Q5" i="17"/>
  <c r="R5" i="17"/>
  <c r="S5" i="17"/>
  <c r="V5" i="17"/>
  <c r="W5" i="17"/>
  <c r="X5" i="17"/>
  <c r="Y5" i="17"/>
  <c r="Z5" i="17"/>
  <c r="AA5" i="17"/>
  <c r="AD5" i="17"/>
  <c r="AE5" i="17"/>
  <c r="AF5" i="17"/>
  <c r="AG5" i="17"/>
  <c r="AH5" i="17"/>
  <c r="AI5" i="17"/>
  <c r="N6" i="17"/>
  <c r="BB6" i="17" s="1"/>
  <c r="O6" i="17"/>
  <c r="P6" i="17"/>
  <c r="Q6" i="17"/>
  <c r="R6" i="17"/>
  <c r="S6" i="17"/>
  <c r="V6" i="17"/>
  <c r="W6" i="17"/>
  <c r="X6" i="17"/>
  <c r="BQ6" i="17" s="1"/>
  <c r="Y6" i="17"/>
  <c r="Z6" i="17"/>
  <c r="AA6" i="17"/>
  <c r="AD6" i="17"/>
  <c r="AE6" i="17"/>
  <c r="AF6" i="17"/>
  <c r="AG6" i="17"/>
  <c r="AH6" i="17"/>
  <c r="AI6" i="17"/>
  <c r="N7" i="17"/>
  <c r="O7" i="17"/>
  <c r="P7" i="17"/>
  <c r="Q7" i="17"/>
  <c r="R7" i="17"/>
  <c r="S7" i="17"/>
  <c r="V7" i="17"/>
  <c r="W7" i="17"/>
  <c r="X7" i="17"/>
  <c r="Y7" i="17"/>
  <c r="Z7" i="17"/>
  <c r="AA7" i="17"/>
  <c r="AD7" i="17"/>
  <c r="AE7" i="17"/>
  <c r="AF7" i="17"/>
  <c r="AG7" i="17"/>
  <c r="AH7" i="17"/>
  <c r="AI7" i="17"/>
  <c r="N8" i="17"/>
  <c r="O8" i="17"/>
  <c r="P8" i="17"/>
  <c r="Q8" i="17"/>
  <c r="R8" i="17"/>
  <c r="S8" i="17"/>
  <c r="V8" i="17"/>
  <c r="W8" i="17"/>
  <c r="X8" i="17"/>
  <c r="Y8" i="17"/>
  <c r="Z8" i="17"/>
  <c r="AA8" i="17"/>
  <c r="AD8" i="17"/>
  <c r="BZ8" i="17" s="1"/>
  <c r="AE8" i="17"/>
  <c r="AF8" i="17"/>
  <c r="AG8" i="17"/>
  <c r="AH8" i="17"/>
  <c r="AI8" i="17"/>
  <c r="N9" i="17"/>
  <c r="O9" i="17"/>
  <c r="P9" i="17"/>
  <c r="Q9" i="17"/>
  <c r="R9" i="17"/>
  <c r="S9" i="17"/>
  <c r="V9" i="17"/>
  <c r="W9" i="17"/>
  <c r="X9" i="17"/>
  <c r="Y9" i="17"/>
  <c r="Z9" i="17"/>
  <c r="AA9" i="17"/>
  <c r="AD9" i="17"/>
  <c r="AE9" i="17"/>
  <c r="AF9" i="17"/>
  <c r="AG9" i="17"/>
  <c r="AH9" i="17"/>
  <c r="AI9" i="17"/>
  <c r="N10" i="17"/>
  <c r="O10" i="17"/>
  <c r="P10" i="17"/>
  <c r="Q10" i="17"/>
  <c r="R10" i="17"/>
  <c r="S10" i="17"/>
  <c r="V10" i="17"/>
  <c r="W10" i="17"/>
  <c r="X10" i="17"/>
  <c r="Y10" i="17"/>
  <c r="Z10" i="17"/>
  <c r="AA10" i="17"/>
  <c r="AD10" i="17"/>
  <c r="AE10" i="17"/>
  <c r="AF10" i="17"/>
  <c r="AG10" i="17"/>
  <c r="AH10" i="17"/>
  <c r="AI10" i="17"/>
  <c r="N11" i="17"/>
  <c r="O11" i="17"/>
  <c r="P11" i="17"/>
  <c r="Q11" i="17"/>
  <c r="R11" i="17"/>
  <c r="S11" i="17"/>
  <c r="V11" i="17"/>
  <c r="W11" i="17"/>
  <c r="X11" i="17"/>
  <c r="Y11" i="17"/>
  <c r="Z11" i="17"/>
  <c r="AA11" i="17"/>
  <c r="AD11" i="17"/>
  <c r="AE11" i="17"/>
  <c r="AF11" i="17"/>
  <c r="AG11" i="17"/>
  <c r="AH11" i="17"/>
  <c r="AI11" i="17"/>
  <c r="C63" i="17"/>
  <c r="D63" i="17"/>
  <c r="F63" i="17"/>
  <c r="G63" i="17"/>
  <c r="H63" i="17"/>
  <c r="I63" i="17"/>
  <c r="J63" i="17"/>
  <c r="K63" i="17"/>
  <c r="L63" i="17"/>
  <c r="M63" i="17"/>
  <c r="N63" i="17"/>
  <c r="O63" i="17"/>
  <c r="P63" i="17"/>
  <c r="Q63" i="17"/>
  <c r="R63" i="17"/>
  <c r="S63" i="17"/>
  <c r="T63" i="17"/>
  <c r="U63" i="17"/>
  <c r="V63" i="17"/>
  <c r="W63" i="17"/>
  <c r="X63" i="17"/>
  <c r="Y63" i="17"/>
  <c r="Z63" i="17"/>
  <c r="AA63" i="17"/>
  <c r="AB63" i="17"/>
  <c r="AC63" i="17"/>
  <c r="AD63" i="17"/>
  <c r="AE63" i="17"/>
  <c r="AF63" i="17"/>
  <c r="AG63" i="17"/>
  <c r="AH63" i="17"/>
  <c r="AI63" i="17"/>
  <c r="AJ63" i="17"/>
  <c r="AK63" i="17"/>
  <c r="C64" i="17"/>
  <c r="D64" i="17"/>
  <c r="F64" i="17"/>
  <c r="G64" i="17"/>
  <c r="H64" i="17"/>
  <c r="I64" i="17"/>
  <c r="J64" i="17"/>
  <c r="K64" i="17"/>
  <c r="L64" i="17"/>
  <c r="M64" i="17"/>
  <c r="N64" i="17"/>
  <c r="O64" i="17"/>
  <c r="P64" i="17"/>
  <c r="Q64" i="17"/>
  <c r="R64" i="17"/>
  <c r="S64" i="17"/>
  <c r="T64" i="17"/>
  <c r="U64" i="17"/>
  <c r="V64" i="17"/>
  <c r="W64" i="17"/>
  <c r="X64" i="17"/>
  <c r="Y64" i="17"/>
  <c r="Z64" i="17"/>
  <c r="AA64" i="17"/>
  <c r="AB64" i="17"/>
  <c r="AC64" i="17"/>
  <c r="AD64" i="17"/>
  <c r="AE64" i="17"/>
  <c r="AF64" i="17"/>
  <c r="AG64" i="17"/>
  <c r="AH64" i="17"/>
  <c r="AI64" i="17"/>
  <c r="AJ64" i="17"/>
  <c r="AK64" i="17"/>
  <c r="C65" i="17"/>
  <c r="D65" i="17"/>
  <c r="F65" i="17"/>
  <c r="G65" i="17"/>
  <c r="H65" i="17"/>
  <c r="I65" i="17"/>
  <c r="J65" i="17"/>
  <c r="K65" i="17"/>
  <c r="L65" i="17"/>
  <c r="M65" i="17"/>
  <c r="N65" i="17"/>
  <c r="O65" i="17"/>
  <c r="P65" i="17"/>
  <c r="Q65" i="17"/>
  <c r="R65" i="17"/>
  <c r="S65" i="17"/>
  <c r="T65" i="17"/>
  <c r="U65" i="17"/>
  <c r="V65" i="17"/>
  <c r="W65" i="17"/>
  <c r="X65" i="17"/>
  <c r="Y65" i="17"/>
  <c r="Z65" i="17"/>
  <c r="AA65" i="17"/>
  <c r="AB65" i="17"/>
  <c r="AC65" i="17"/>
  <c r="AD65" i="17"/>
  <c r="AE65" i="17"/>
  <c r="AF65" i="17"/>
  <c r="AG65" i="17"/>
  <c r="AH65" i="17"/>
  <c r="AI65" i="17"/>
  <c r="AJ65" i="17"/>
  <c r="AK65" i="17"/>
  <c r="C66" i="17"/>
  <c r="D66" i="17"/>
  <c r="F66" i="17"/>
  <c r="G66" i="17"/>
  <c r="H66" i="17"/>
  <c r="I66" i="17"/>
  <c r="J66" i="17"/>
  <c r="K66" i="17"/>
  <c r="L66" i="17"/>
  <c r="M66" i="17"/>
  <c r="N66" i="17"/>
  <c r="O66" i="17"/>
  <c r="P66" i="17"/>
  <c r="Q66" i="17"/>
  <c r="R66" i="17"/>
  <c r="S66" i="17"/>
  <c r="T66" i="17"/>
  <c r="U66" i="17"/>
  <c r="V66" i="17"/>
  <c r="W66" i="17"/>
  <c r="X66" i="17"/>
  <c r="Y66" i="17"/>
  <c r="Z66" i="17"/>
  <c r="AA66" i="17"/>
  <c r="AB66" i="17"/>
  <c r="AC66" i="17"/>
  <c r="AD66" i="17"/>
  <c r="AE66" i="17"/>
  <c r="AF66" i="17"/>
  <c r="AG66" i="17"/>
  <c r="AH66" i="17"/>
  <c r="AI66" i="17"/>
  <c r="AJ66" i="17"/>
  <c r="AK66" i="17"/>
  <c r="C67" i="17"/>
  <c r="D67" i="17"/>
  <c r="F67" i="17"/>
  <c r="G67" i="17"/>
  <c r="H67" i="17"/>
  <c r="I67" i="17"/>
  <c r="J67" i="17"/>
  <c r="K67" i="17"/>
  <c r="L67" i="17"/>
  <c r="M67" i="17"/>
  <c r="N67" i="17"/>
  <c r="O67" i="17"/>
  <c r="P67" i="17"/>
  <c r="Q67" i="17"/>
  <c r="R67" i="17"/>
  <c r="S67" i="17"/>
  <c r="T67" i="17"/>
  <c r="U67" i="17"/>
  <c r="V67" i="17"/>
  <c r="W67" i="17"/>
  <c r="X67" i="17"/>
  <c r="Y67" i="17"/>
  <c r="Z67" i="17"/>
  <c r="AA67" i="17"/>
  <c r="AB67" i="17"/>
  <c r="AC67" i="17"/>
  <c r="AD67" i="17"/>
  <c r="AE67" i="17"/>
  <c r="AF67" i="17"/>
  <c r="AG67" i="17"/>
  <c r="AH67" i="17"/>
  <c r="AI67" i="17"/>
  <c r="AJ67" i="17"/>
  <c r="AK67" i="17"/>
  <c r="C68" i="17"/>
  <c r="D68" i="17"/>
  <c r="F68" i="17"/>
  <c r="G68" i="17"/>
  <c r="H68" i="17"/>
  <c r="I68" i="17"/>
  <c r="J68" i="17"/>
  <c r="K68" i="17"/>
  <c r="L68" i="17"/>
  <c r="M68" i="17"/>
  <c r="N68" i="17"/>
  <c r="O68" i="17"/>
  <c r="P68" i="17"/>
  <c r="Q68" i="17"/>
  <c r="R68" i="17"/>
  <c r="S68" i="17"/>
  <c r="T68" i="17"/>
  <c r="U68" i="17"/>
  <c r="V68" i="17"/>
  <c r="W68" i="17"/>
  <c r="X68" i="17"/>
  <c r="Y68" i="17"/>
  <c r="Z68" i="17"/>
  <c r="AA68" i="17"/>
  <c r="AB68" i="17"/>
  <c r="AC68" i="17"/>
  <c r="AD68" i="17"/>
  <c r="AE68" i="17"/>
  <c r="AF68" i="17"/>
  <c r="AG68" i="17"/>
  <c r="AH68" i="17"/>
  <c r="AI68" i="17"/>
  <c r="AJ68" i="17"/>
  <c r="AK68" i="17"/>
  <c r="C69" i="17"/>
  <c r="D69" i="17"/>
  <c r="F69" i="17"/>
  <c r="G69" i="17"/>
  <c r="H69" i="17"/>
  <c r="I69" i="17"/>
  <c r="J69" i="17"/>
  <c r="K69" i="17"/>
  <c r="L69" i="17"/>
  <c r="M69" i="17"/>
  <c r="N69" i="17"/>
  <c r="O69" i="17"/>
  <c r="P69" i="17"/>
  <c r="Q69" i="17"/>
  <c r="R69" i="17"/>
  <c r="S69" i="17"/>
  <c r="T69" i="17"/>
  <c r="U69" i="17"/>
  <c r="V69" i="17"/>
  <c r="W69" i="17"/>
  <c r="X69" i="17"/>
  <c r="Y69" i="17"/>
  <c r="Z69" i="17"/>
  <c r="AA69" i="17"/>
  <c r="AB69" i="17"/>
  <c r="AC69" i="17"/>
  <c r="AD69" i="17"/>
  <c r="AE69" i="17"/>
  <c r="AF69" i="17"/>
  <c r="AG69" i="17"/>
  <c r="AH69" i="17"/>
  <c r="AI69" i="17"/>
  <c r="AJ69" i="17"/>
  <c r="AK69" i="17"/>
  <c r="C70" i="17"/>
  <c r="D70" i="17"/>
  <c r="F70" i="17"/>
  <c r="G70" i="17"/>
  <c r="H70" i="17"/>
  <c r="I70" i="17"/>
  <c r="J70" i="17"/>
  <c r="K70" i="17"/>
  <c r="L70" i="17"/>
  <c r="M70" i="17"/>
  <c r="N70" i="17"/>
  <c r="O70" i="17"/>
  <c r="P70" i="17"/>
  <c r="Q70" i="17"/>
  <c r="R70" i="17"/>
  <c r="S70" i="17"/>
  <c r="T70" i="17"/>
  <c r="U70" i="17"/>
  <c r="V70" i="17"/>
  <c r="W70" i="17"/>
  <c r="X70" i="17"/>
  <c r="Y70" i="17"/>
  <c r="Z70" i="17"/>
  <c r="AA70" i="17"/>
  <c r="AB70" i="17"/>
  <c r="AC70" i="17"/>
  <c r="AD70" i="17"/>
  <c r="AE70" i="17"/>
  <c r="AF70" i="17"/>
  <c r="AG70" i="17"/>
  <c r="AH70" i="17"/>
  <c r="AI70" i="17"/>
  <c r="AJ70" i="17"/>
  <c r="AK70" i="17"/>
  <c r="C71" i="17"/>
  <c r="D71" i="17"/>
  <c r="F71" i="17"/>
  <c r="G71" i="17"/>
  <c r="H71" i="17"/>
  <c r="I71" i="17"/>
  <c r="J71" i="17"/>
  <c r="K71" i="17"/>
  <c r="L71" i="17"/>
  <c r="M71" i="17"/>
  <c r="N71" i="17"/>
  <c r="O71" i="17"/>
  <c r="P71" i="17"/>
  <c r="Q71" i="17"/>
  <c r="R71" i="17"/>
  <c r="S71" i="17"/>
  <c r="T71" i="17"/>
  <c r="U71" i="17"/>
  <c r="V71" i="17"/>
  <c r="W71" i="17"/>
  <c r="X71" i="17"/>
  <c r="Y71" i="17"/>
  <c r="Z71" i="17"/>
  <c r="AA71" i="17"/>
  <c r="AB71" i="17"/>
  <c r="AC71" i="17"/>
  <c r="AD71" i="17"/>
  <c r="AE71" i="17"/>
  <c r="AF71" i="17"/>
  <c r="AG71" i="17"/>
  <c r="AH71" i="17"/>
  <c r="AI71" i="17"/>
  <c r="AJ71" i="17"/>
  <c r="AK71" i="17"/>
  <c r="C53" i="17"/>
  <c r="D53" i="17"/>
  <c r="C54" i="17"/>
  <c r="D54" i="17"/>
  <c r="C55" i="17"/>
  <c r="D55" i="17"/>
  <c r="C56" i="17"/>
  <c r="D56" i="17"/>
  <c r="C57" i="17"/>
  <c r="D57" i="17"/>
  <c r="C58" i="17"/>
  <c r="D58" i="17"/>
  <c r="C59" i="17"/>
  <c r="D59" i="17"/>
  <c r="C60" i="17"/>
  <c r="D60" i="17"/>
  <c r="C61" i="17"/>
  <c r="D61" i="17"/>
  <c r="C43" i="17"/>
  <c r="D43" i="17"/>
  <c r="C44" i="17"/>
  <c r="D44" i="17"/>
  <c r="C45" i="17"/>
  <c r="D45" i="17"/>
  <c r="C46" i="17"/>
  <c r="D46" i="17"/>
  <c r="C47" i="17"/>
  <c r="D47" i="17"/>
  <c r="C48" i="17"/>
  <c r="D48" i="17"/>
  <c r="C49" i="17"/>
  <c r="D49" i="17"/>
  <c r="C50" i="17"/>
  <c r="D50" i="17"/>
  <c r="C51" i="17"/>
  <c r="D51" i="17"/>
  <c r="C33" i="17"/>
  <c r="D33" i="17"/>
  <c r="C34" i="17"/>
  <c r="D34" i="17"/>
  <c r="C35" i="17"/>
  <c r="D35" i="17"/>
  <c r="C36" i="17"/>
  <c r="D36" i="17"/>
  <c r="C37" i="17"/>
  <c r="D37" i="17"/>
  <c r="C38" i="17"/>
  <c r="D38" i="17"/>
  <c r="C39" i="17"/>
  <c r="D39" i="17"/>
  <c r="C40" i="17"/>
  <c r="D40" i="17"/>
  <c r="C41" i="17"/>
  <c r="D41" i="17"/>
  <c r="C23" i="17"/>
  <c r="D23" i="17"/>
  <c r="C24" i="17"/>
  <c r="D24" i="17"/>
  <c r="C25" i="17"/>
  <c r="D25" i="17"/>
  <c r="C26" i="17"/>
  <c r="D26" i="17"/>
  <c r="C27" i="17"/>
  <c r="D27" i="17"/>
  <c r="C28" i="17"/>
  <c r="D28" i="17"/>
  <c r="C29" i="17"/>
  <c r="D29" i="17"/>
  <c r="C30" i="17"/>
  <c r="D30" i="17"/>
  <c r="C31" i="17"/>
  <c r="D31" i="17"/>
  <c r="C13" i="17"/>
  <c r="D13" i="17"/>
  <c r="C14" i="17"/>
  <c r="D14" i="17"/>
  <c r="C15" i="17"/>
  <c r="D15" i="17"/>
  <c r="C16" i="17"/>
  <c r="D16" i="17"/>
  <c r="C17" i="17"/>
  <c r="D17" i="17"/>
  <c r="C18" i="17"/>
  <c r="D18" i="17"/>
  <c r="C19" i="17"/>
  <c r="D19" i="17"/>
  <c r="C20" i="17"/>
  <c r="D20" i="17"/>
  <c r="C21" i="17"/>
  <c r="D21" i="17"/>
  <c r="D62" i="17"/>
  <c r="F62" i="17"/>
  <c r="G62" i="17"/>
  <c r="H62" i="17"/>
  <c r="I62" i="17"/>
  <c r="J62" i="17"/>
  <c r="K62" i="17"/>
  <c r="N62" i="17"/>
  <c r="O62" i="17"/>
  <c r="P62" i="17"/>
  <c r="Q62" i="17"/>
  <c r="R62" i="17"/>
  <c r="S62" i="17"/>
  <c r="V62" i="17"/>
  <c r="W62" i="17"/>
  <c r="X62" i="17"/>
  <c r="Y62" i="17"/>
  <c r="Z62" i="17"/>
  <c r="AA62" i="17"/>
  <c r="AD62" i="17"/>
  <c r="AJ62" i="17" s="1"/>
  <c r="AE62" i="17"/>
  <c r="AK62" i="17" s="1"/>
  <c r="AF62" i="17"/>
  <c r="AG62" i="17"/>
  <c r="AH62" i="17"/>
  <c r="AI62" i="17"/>
  <c r="D52" i="17"/>
  <c r="F52" i="17"/>
  <c r="G52" i="17"/>
  <c r="H52" i="17"/>
  <c r="I52" i="17"/>
  <c r="J52" i="17"/>
  <c r="K52" i="17"/>
  <c r="N52" i="17"/>
  <c r="O52" i="17"/>
  <c r="P52" i="17"/>
  <c r="Q52" i="17"/>
  <c r="R52" i="17"/>
  <c r="S52" i="17"/>
  <c r="V52" i="17"/>
  <c r="W52" i="17"/>
  <c r="X52" i="17"/>
  <c r="Y52" i="17"/>
  <c r="Z52" i="17"/>
  <c r="AA52" i="17"/>
  <c r="AD52" i="17"/>
  <c r="AJ52" i="17" s="1"/>
  <c r="AE52" i="17"/>
  <c r="AK52" i="17" s="1"/>
  <c r="AF52" i="17"/>
  <c r="AG52" i="17"/>
  <c r="AH52" i="17"/>
  <c r="AI52" i="17"/>
  <c r="D42" i="17"/>
  <c r="F42" i="17"/>
  <c r="G42" i="17"/>
  <c r="H42" i="17"/>
  <c r="I42" i="17"/>
  <c r="J42" i="17"/>
  <c r="K42" i="17"/>
  <c r="N42" i="17"/>
  <c r="O42" i="17"/>
  <c r="P42" i="17"/>
  <c r="Q42" i="17"/>
  <c r="R42" i="17"/>
  <c r="S42" i="17"/>
  <c r="V42" i="17"/>
  <c r="W42" i="17"/>
  <c r="X42" i="17"/>
  <c r="Y42" i="17"/>
  <c r="Z42" i="17"/>
  <c r="AA42" i="17"/>
  <c r="AD42" i="17"/>
  <c r="AJ42" i="17" s="1"/>
  <c r="AE42" i="17"/>
  <c r="AK42" i="17" s="1"/>
  <c r="AF42" i="17"/>
  <c r="AG42" i="17"/>
  <c r="AH42" i="17"/>
  <c r="AI42" i="17"/>
  <c r="D32" i="17"/>
  <c r="F32" i="17"/>
  <c r="G32" i="17"/>
  <c r="H32" i="17"/>
  <c r="I32" i="17"/>
  <c r="J32" i="17"/>
  <c r="K32" i="17"/>
  <c r="N32" i="17"/>
  <c r="O32" i="17"/>
  <c r="P32" i="17"/>
  <c r="Q32" i="17"/>
  <c r="R32" i="17"/>
  <c r="S32" i="17"/>
  <c r="V32" i="17"/>
  <c r="W32" i="17"/>
  <c r="X32" i="17"/>
  <c r="Y32" i="17"/>
  <c r="Z32" i="17"/>
  <c r="AA32" i="17"/>
  <c r="AD32" i="17"/>
  <c r="AJ32" i="17" s="1"/>
  <c r="AE32" i="17"/>
  <c r="AK32" i="17" s="1"/>
  <c r="AF32" i="17"/>
  <c r="AG32" i="17"/>
  <c r="AH32" i="17"/>
  <c r="AI32" i="17"/>
  <c r="D22" i="17"/>
  <c r="F22" i="17"/>
  <c r="G22" i="17"/>
  <c r="H22" i="17"/>
  <c r="I22" i="17"/>
  <c r="J22" i="17"/>
  <c r="K22" i="17"/>
  <c r="N22" i="17"/>
  <c r="O22" i="17"/>
  <c r="P22" i="17"/>
  <c r="Q22" i="17"/>
  <c r="R22" i="17"/>
  <c r="S22" i="17"/>
  <c r="V22" i="17"/>
  <c r="W22" i="17"/>
  <c r="X22" i="17"/>
  <c r="Y22" i="17"/>
  <c r="Z22" i="17"/>
  <c r="AA22" i="17"/>
  <c r="AD22" i="17"/>
  <c r="AJ22" i="17" s="1"/>
  <c r="AE22" i="17"/>
  <c r="AK22" i="17" s="1"/>
  <c r="AF22" i="17"/>
  <c r="AG22" i="17"/>
  <c r="AH22" i="17"/>
  <c r="AI22" i="17"/>
  <c r="C62" i="17"/>
  <c r="C52" i="17"/>
  <c r="C42" i="17"/>
  <c r="C32" i="17"/>
  <c r="C22" i="17"/>
  <c r="J12" i="17"/>
  <c r="K12" i="17"/>
  <c r="N12" i="17"/>
  <c r="O12" i="17"/>
  <c r="P12" i="17"/>
  <c r="Q12" i="17"/>
  <c r="R12" i="17"/>
  <c r="S12" i="17"/>
  <c r="V12" i="17"/>
  <c r="W12" i="17"/>
  <c r="X12" i="17"/>
  <c r="Y12" i="17"/>
  <c r="Z12" i="17"/>
  <c r="AA12" i="17"/>
  <c r="AD12" i="17"/>
  <c r="AJ12" i="17" s="1"/>
  <c r="AE12" i="17"/>
  <c r="AK12" i="17" s="1"/>
  <c r="AF12" i="17"/>
  <c r="AG12" i="17"/>
  <c r="AH12" i="17"/>
  <c r="AI12" i="17"/>
  <c r="D12" i="17"/>
  <c r="F12" i="17"/>
  <c r="G12" i="17"/>
  <c r="H12" i="17"/>
  <c r="I12" i="17"/>
  <c r="C12" i="17"/>
  <c r="C3" i="17"/>
  <c r="D3" i="17"/>
  <c r="F3" i="17"/>
  <c r="G3" i="17"/>
  <c r="H3" i="17"/>
  <c r="I3" i="17"/>
  <c r="J3" i="17"/>
  <c r="K3" i="17"/>
  <c r="AV3" i="17" s="1"/>
  <c r="C4" i="17"/>
  <c r="D4" i="17"/>
  <c r="F4" i="17"/>
  <c r="G4" i="17"/>
  <c r="H4" i="17"/>
  <c r="I4" i="17"/>
  <c r="J4" i="17"/>
  <c r="K4" i="17"/>
  <c r="C5" i="17"/>
  <c r="D5" i="17"/>
  <c r="F5" i="17"/>
  <c r="L5" i="17" s="1"/>
  <c r="G5" i="17"/>
  <c r="H5" i="17"/>
  <c r="I5" i="17"/>
  <c r="J5" i="17"/>
  <c r="K5" i="17"/>
  <c r="C6" i="17"/>
  <c r="D6" i="17"/>
  <c r="F6" i="17"/>
  <c r="G6" i="17"/>
  <c r="H6" i="17"/>
  <c r="I6" i="17"/>
  <c r="J6" i="17"/>
  <c r="K6" i="17"/>
  <c r="C7" i="17"/>
  <c r="D7" i="17"/>
  <c r="F7" i="17"/>
  <c r="L7" i="17" s="1"/>
  <c r="G7" i="17"/>
  <c r="H7" i="17"/>
  <c r="I7" i="17"/>
  <c r="J7" i="17"/>
  <c r="K7" i="17"/>
  <c r="C8" i="17"/>
  <c r="D8" i="17"/>
  <c r="F8" i="17"/>
  <c r="G8" i="17"/>
  <c r="H8" i="17"/>
  <c r="I8" i="17"/>
  <c r="J8" i="17"/>
  <c r="K8" i="17"/>
  <c r="AV8" i="17" s="1"/>
  <c r="C9" i="17"/>
  <c r="D9" i="17"/>
  <c r="F9" i="17"/>
  <c r="G9" i="17"/>
  <c r="H9" i="17"/>
  <c r="I9" i="17"/>
  <c r="J9" i="17"/>
  <c r="K9" i="17"/>
  <c r="C10" i="17"/>
  <c r="D10" i="17"/>
  <c r="F10" i="17"/>
  <c r="G10" i="17"/>
  <c r="H10" i="17"/>
  <c r="I10" i="17"/>
  <c r="J10" i="17"/>
  <c r="K10" i="17"/>
  <c r="C11" i="17"/>
  <c r="D11" i="17"/>
  <c r="F11" i="17"/>
  <c r="L11" i="17" s="1"/>
  <c r="G11" i="17"/>
  <c r="H11" i="17"/>
  <c r="I11" i="17"/>
  <c r="J11" i="17"/>
  <c r="K11" i="17"/>
  <c r="AD2" i="17"/>
  <c r="AE2" i="17"/>
  <c r="AF2" i="17"/>
  <c r="AG2" i="17"/>
  <c r="AH2" i="17"/>
  <c r="AI2" i="17"/>
  <c r="D2" i="17"/>
  <c r="F2" i="17"/>
  <c r="G2" i="17"/>
  <c r="H2" i="17"/>
  <c r="I2" i="17"/>
  <c r="J2" i="17"/>
  <c r="K2" i="17"/>
  <c r="N2" i="17"/>
  <c r="O2" i="17"/>
  <c r="P2" i="17"/>
  <c r="Q2" i="17"/>
  <c r="R2" i="17"/>
  <c r="S2" i="17"/>
  <c r="V2" i="17"/>
  <c r="W2" i="17"/>
  <c r="X2" i="17"/>
  <c r="Y2" i="17"/>
  <c r="Z2" i="17"/>
  <c r="AA2" i="17"/>
  <c r="C2" i="17"/>
  <c r="C16" i="18"/>
  <c r="E2" i="17" s="1"/>
  <c r="C152" i="18"/>
  <c r="E71" i="17" s="1"/>
  <c r="C151" i="18"/>
  <c r="E70" i="17" s="1"/>
  <c r="C150" i="18"/>
  <c r="E69" i="17" s="1"/>
  <c r="C149" i="18"/>
  <c r="E68" i="17" s="1"/>
  <c r="E67" i="17"/>
  <c r="E66" i="17"/>
  <c r="E65" i="17"/>
  <c r="E64" i="17"/>
  <c r="E63" i="17"/>
  <c r="E62" i="17"/>
  <c r="C126" i="18"/>
  <c r="E61" i="17" s="1"/>
  <c r="C125" i="18"/>
  <c r="E60" i="17" s="1"/>
  <c r="C124" i="18"/>
  <c r="E59" i="17" s="1"/>
  <c r="C123" i="18"/>
  <c r="E58" i="17" s="1"/>
  <c r="C122" i="18"/>
  <c r="E57" i="17" s="1"/>
  <c r="C121" i="18"/>
  <c r="E56" i="17" s="1"/>
  <c r="C120" i="18"/>
  <c r="E55" i="17" s="1"/>
  <c r="E54" i="17"/>
  <c r="E53" i="17"/>
  <c r="E52" i="17"/>
  <c r="C107" i="18"/>
  <c r="E51" i="17" s="1"/>
  <c r="C106" i="18"/>
  <c r="E50" i="17" s="1"/>
  <c r="C105" i="18"/>
  <c r="E49" i="17" s="1"/>
  <c r="C104" i="18"/>
  <c r="E48" i="17" s="1"/>
  <c r="E47" i="17"/>
  <c r="E46" i="17"/>
  <c r="E45" i="17"/>
  <c r="E44" i="17"/>
  <c r="E43" i="17"/>
  <c r="E42" i="17"/>
  <c r="C88" i="18"/>
  <c r="E41" i="17" s="1"/>
  <c r="C87" i="18"/>
  <c r="E40" i="17" s="1"/>
  <c r="CD40" i="17" s="1"/>
  <c r="E39" i="17"/>
  <c r="E38" i="17"/>
  <c r="E37" i="17"/>
  <c r="E36" i="17"/>
  <c r="E35" i="17"/>
  <c r="E34" i="17"/>
  <c r="E33" i="17"/>
  <c r="E32" i="17"/>
  <c r="C68" i="18"/>
  <c r="E31" i="17" s="1"/>
  <c r="C67" i="18"/>
  <c r="E30" i="17" s="1"/>
  <c r="BL30" i="17" s="1"/>
  <c r="C66" i="18"/>
  <c r="E29" i="17" s="1"/>
  <c r="C65" i="18"/>
  <c r="E28" i="17" s="1"/>
  <c r="C64" i="18"/>
  <c r="E27" i="17" s="1"/>
  <c r="C63" i="18"/>
  <c r="E26" i="17" s="1"/>
  <c r="C62" i="18"/>
  <c r="E25" i="17" s="1"/>
  <c r="C61" i="18"/>
  <c r="E24" i="17" s="1"/>
  <c r="C60" i="18"/>
  <c r="E23" i="17" s="1"/>
  <c r="C59" i="18"/>
  <c r="E22" i="17" s="1"/>
  <c r="C46" i="18"/>
  <c r="E21" i="17" s="1"/>
  <c r="C45" i="18"/>
  <c r="E20" i="17" s="1"/>
  <c r="C44" i="18"/>
  <c r="E19" i="17" s="1"/>
  <c r="C43" i="18"/>
  <c r="E18" i="17" s="1"/>
  <c r="C42" i="18"/>
  <c r="E17" i="17" s="1"/>
  <c r="C41" i="18"/>
  <c r="E16" i="17" s="1"/>
  <c r="CD16" i="17" s="1"/>
  <c r="CE16" i="17" s="1"/>
  <c r="C40" i="18"/>
  <c r="E15" i="17" s="1"/>
  <c r="AN15" i="17" s="1"/>
  <c r="E14" i="17"/>
  <c r="E13" i="17"/>
  <c r="E12" i="17"/>
  <c r="C25" i="18"/>
  <c r="E11" i="17" s="1"/>
  <c r="C24" i="18"/>
  <c r="E10" i="17" s="1"/>
  <c r="C23" i="18"/>
  <c r="E9" i="17" s="1"/>
  <c r="BF9" i="17" s="1"/>
  <c r="C22" i="18"/>
  <c r="E8" i="17" s="1"/>
  <c r="BX8" i="17" s="1"/>
  <c r="C21" i="18"/>
  <c r="E7" i="17" s="1"/>
  <c r="C20" i="18"/>
  <c r="E6" i="17" s="1"/>
  <c r="C19" i="18"/>
  <c r="E5" i="17" s="1"/>
  <c r="C18" i="18"/>
  <c r="E4" i="17" s="1"/>
  <c r="C17" i="18"/>
  <c r="E3" i="17" s="1"/>
  <c r="BE57" i="17" l="1"/>
  <c r="AP53" i="17"/>
  <c r="AC3" i="17"/>
  <c r="U2" i="17"/>
  <c r="L4" i="17"/>
  <c r="AS48" i="17"/>
  <c r="CF55" i="17"/>
  <c r="BR35" i="17"/>
  <c r="BS35" i="17" s="1"/>
  <c r="BR36" i="17"/>
  <c r="BH6" i="17"/>
  <c r="CF4" i="17"/>
  <c r="CA5" i="17"/>
  <c r="CB5" i="17" s="1"/>
  <c r="BC10" i="17"/>
  <c r="BD10" i="17" s="1"/>
  <c r="AV18" i="17"/>
  <c r="BT39" i="17"/>
  <c r="BE37" i="17"/>
  <c r="AP36" i="17"/>
  <c r="CC22" i="17"/>
  <c r="BT7" i="17"/>
  <c r="CF14" i="17"/>
  <c r="BB14" i="17"/>
  <c r="BH41" i="17"/>
  <c r="BN50" i="17"/>
  <c r="CF43" i="17"/>
  <c r="BT33" i="17"/>
  <c r="BH45" i="17"/>
  <c r="CF29" i="17"/>
  <c r="CF28" i="17"/>
  <c r="CA44" i="17"/>
  <c r="AN60" i="17"/>
  <c r="AO60" i="17" s="1"/>
  <c r="AS7" i="17"/>
  <c r="BN27" i="17"/>
  <c r="BB34" i="17"/>
  <c r="T10" i="17"/>
  <c r="BX38" i="17"/>
  <c r="BY38" i="17" s="1"/>
  <c r="BQ5" i="17"/>
  <c r="AS61" i="17"/>
  <c r="BH58" i="17"/>
  <c r="BE8" i="17"/>
  <c r="BH25" i="17"/>
  <c r="CC41" i="17"/>
  <c r="BN41" i="17"/>
  <c r="CC39" i="17"/>
  <c r="AV39" i="17"/>
  <c r="CC34" i="17"/>
  <c r="AV34" i="17"/>
  <c r="AP46" i="17"/>
  <c r="BQ59" i="17"/>
  <c r="CF58" i="17"/>
  <c r="CF6" i="17"/>
  <c r="BT8" i="17"/>
  <c r="BX11" i="17"/>
  <c r="BY11" i="17" s="1"/>
  <c r="T47" i="17"/>
  <c r="CE40" i="17"/>
  <c r="AB2" i="17"/>
  <c r="BO6" i="17"/>
  <c r="BP6" i="17" s="1"/>
  <c r="BM30" i="17"/>
  <c r="BZ20" i="17"/>
  <c r="AK18" i="17"/>
  <c r="CG18" i="17" s="1"/>
  <c r="BN31" i="17"/>
  <c r="AV25" i="17"/>
  <c r="BQ38" i="17"/>
  <c r="BB38" i="17"/>
  <c r="BN47" i="17"/>
  <c r="AJ11" i="17"/>
  <c r="AB4" i="17"/>
  <c r="AQ21" i="17"/>
  <c r="AR21" i="17" s="1"/>
  <c r="BZ11" i="17"/>
  <c r="BN17" i="17"/>
  <c r="AV15" i="17"/>
  <c r="AV14" i="17"/>
  <c r="U28" i="17"/>
  <c r="BI28" i="17" s="1"/>
  <c r="BE23" i="17"/>
  <c r="AJ33" i="17"/>
  <c r="AV45" i="17"/>
  <c r="AS21" i="17"/>
  <c r="BZ19" i="17"/>
  <c r="CF25" i="17"/>
  <c r="CF24" i="17"/>
  <c r="BQ24" i="17"/>
  <c r="CF51" i="17"/>
  <c r="BH59" i="17"/>
  <c r="BQ55" i="17"/>
  <c r="CF54" i="17"/>
  <c r="BQ53" i="17"/>
  <c r="BB53" i="17"/>
  <c r="BB8" i="17"/>
  <c r="BH34" i="17"/>
  <c r="AS34" i="17"/>
  <c r="BZ44" i="17"/>
  <c r="AS44" i="17"/>
  <c r="CC57" i="17"/>
  <c r="BN57" i="17"/>
  <c r="BN56" i="17"/>
  <c r="AV56" i="17"/>
  <c r="M53" i="17"/>
  <c r="AW53" i="17" s="1"/>
  <c r="L2" i="17"/>
  <c r="AP21" i="17"/>
  <c r="BE18" i="17"/>
  <c r="BE17" i="17"/>
  <c r="AP17" i="17"/>
  <c r="BT15" i="17"/>
  <c r="CC26" i="17"/>
  <c r="BN23" i="17"/>
  <c r="AC41" i="17"/>
  <c r="BU41" i="17" s="1"/>
  <c r="AP47" i="17"/>
  <c r="CC53" i="17"/>
  <c r="AJ2" i="17"/>
  <c r="CB44" i="17"/>
  <c r="CF17" i="17"/>
  <c r="BB16" i="17"/>
  <c r="BH31" i="17"/>
  <c r="BH28" i="17"/>
  <c r="AS28" i="17"/>
  <c r="AK24" i="17"/>
  <c r="CG24" i="17" s="1"/>
  <c r="AC35" i="17"/>
  <c r="BU35" i="17" s="1"/>
  <c r="BE33" i="17"/>
  <c r="CC50" i="17"/>
  <c r="AV49" i="17"/>
  <c r="BQ47" i="17"/>
  <c r="BB47" i="17"/>
  <c r="BE46" i="17"/>
  <c r="BT45" i="17"/>
  <c r="BN43" i="17"/>
  <c r="AV43" i="17"/>
  <c r="BE9" i="17"/>
  <c r="BQ13" i="17"/>
  <c r="BH49" i="17"/>
  <c r="AS43" i="17"/>
  <c r="AV10" i="17"/>
  <c r="AV7" i="17"/>
  <c r="CA10" i="17"/>
  <c r="CB10" i="17" s="1"/>
  <c r="BL10" i="17"/>
  <c r="BM10" i="17" s="1"/>
  <c r="CD9" i="17"/>
  <c r="CE9" i="17" s="1"/>
  <c r="AK5" i="17"/>
  <c r="CG5" i="17" s="1"/>
  <c r="BF5" i="17"/>
  <c r="BG5" i="17" s="1"/>
  <c r="CC3" i="17"/>
  <c r="U21" i="17"/>
  <c r="BI21" i="17" s="1"/>
  <c r="BE20" i="17"/>
  <c r="BQ14" i="17"/>
  <c r="BN30" i="17"/>
  <c r="T23" i="17"/>
  <c r="CC37" i="17"/>
  <c r="BN37" i="17"/>
  <c r="CF35" i="17"/>
  <c r="AS33" i="17"/>
  <c r="M51" i="17"/>
  <c r="AW51" i="17" s="1"/>
  <c r="BT60" i="17"/>
  <c r="BE60" i="17"/>
  <c r="AP60" i="17"/>
  <c r="T2" i="17"/>
  <c r="BH17" i="17"/>
  <c r="AS17" i="17"/>
  <c r="U31" i="17"/>
  <c r="BI31" i="17" s="1"/>
  <c r="AV29" i="17"/>
  <c r="AC28" i="17"/>
  <c r="BU28" i="17" s="1"/>
  <c r="CF27" i="17"/>
  <c r="BZ38" i="17"/>
  <c r="BH38" i="17"/>
  <c r="AS38" i="17"/>
  <c r="AB36" i="17"/>
  <c r="CC51" i="17"/>
  <c r="CF49" i="17"/>
  <c r="AC47" i="17"/>
  <c r="BU47" i="17" s="1"/>
  <c r="BH47" i="17"/>
  <c r="CC61" i="17"/>
  <c r="BN61" i="17"/>
  <c r="BT59" i="17"/>
  <c r="CD7" i="17"/>
  <c r="CE7" i="17" s="1"/>
  <c r="BN21" i="17"/>
  <c r="BN13" i="17"/>
  <c r="M13" i="17"/>
  <c r="AW13" i="17" s="1"/>
  <c r="BH23" i="17"/>
  <c r="BB39" i="17"/>
  <c r="L33" i="17"/>
  <c r="AV44" i="17"/>
  <c r="CG43" i="17"/>
  <c r="CH43" i="17" s="1"/>
  <c r="AC43" i="17"/>
  <c r="BU43" i="17" s="1"/>
  <c r="BC43" i="17"/>
  <c r="AN43" i="17"/>
  <c r="AO43" i="17" s="1"/>
  <c r="AN11" i="17"/>
  <c r="AN10" i="17"/>
  <c r="AO10" i="17" s="1"/>
  <c r="AN9" i="17"/>
  <c r="AO9" i="17" s="1"/>
  <c r="M7" i="17"/>
  <c r="AY7" i="17" s="1"/>
  <c r="M6" i="17"/>
  <c r="M4" i="17"/>
  <c r="AW4" i="17" s="1"/>
  <c r="B71" i="19"/>
  <c r="I8" i="19" s="1"/>
  <c r="AM64" i="17"/>
  <c r="CJ64" i="17" s="1"/>
  <c r="CA11" i="17"/>
  <c r="CB11" i="17" s="1"/>
  <c r="AC11" i="17"/>
  <c r="BU11" i="17" s="1"/>
  <c r="CD10" i="17"/>
  <c r="CE10" i="17" s="1"/>
  <c r="BL6" i="17"/>
  <c r="BM6" i="17" s="1"/>
  <c r="AZ18" i="17"/>
  <c r="BA18" i="17" s="1"/>
  <c r="CD30" i="17"/>
  <c r="CE30" i="17" s="1"/>
  <c r="AP37" i="17"/>
  <c r="BZ35" i="17"/>
  <c r="AZ33" i="17"/>
  <c r="BA33" i="17" s="1"/>
  <c r="AC48" i="17"/>
  <c r="BU48" i="17" s="1"/>
  <c r="T55" i="17"/>
  <c r="AS53" i="17"/>
  <c r="M22" i="17"/>
  <c r="AW22" i="17" s="1"/>
  <c r="BO10" i="17"/>
  <c r="BP10" i="17" s="1"/>
  <c r="BL7" i="17"/>
  <c r="BM7" i="17" s="1"/>
  <c r="BC36" i="17"/>
  <c r="BD36" i="17" s="1"/>
  <c r="CA54" i="17"/>
  <c r="CB54" i="17" s="1"/>
  <c r="AC54" i="17"/>
  <c r="BU54" i="17" s="1"/>
  <c r="AC53" i="17"/>
  <c r="BU53" i="17" s="1"/>
  <c r="B68" i="19"/>
  <c r="J4" i="19" s="1"/>
  <c r="B81" i="19"/>
  <c r="I18" i="19" s="1"/>
  <c r="B72" i="19"/>
  <c r="I9" i="19" s="1"/>
  <c r="B76" i="19"/>
  <c r="I13" i="19" s="1"/>
  <c r="B69" i="19"/>
  <c r="L5" i="19" s="1"/>
  <c r="B86" i="19"/>
  <c r="B74" i="19"/>
  <c r="I11" i="19" s="1"/>
  <c r="B73" i="19"/>
  <c r="I10" i="19" s="1"/>
  <c r="B80" i="19"/>
  <c r="I17" i="19" s="1"/>
  <c r="B78" i="19"/>
  <c r="I15" i="19" s="1"/>
  <c r="B79" i="19"/>
  <c r="I16" i="19" s="1"/>
  <c r="B82" i="19"/>
  <c r="I19" i="19" s="1"/>
  <c r="B77" i="19"/>
  <c r="I14" i="19" s="1"/>
  <c r="B75" i="19"/>
  <c r="I12" i="19" s="1"/>
  <c r="BN10" i="17"/>
  <c r="BQ17" i="17"/>
  <c r="AS13" i="17"/>
  <c r="AS27" i="17"/>
  <c r="CF23" i="17"/>
  <c r="M44" i="17"/>
  <c r="AW44" i="17" s="1"/>
  <c r="BX60" i="17"/>
  <c r="BY60" i="17" s="1"/>
  <c r="BF60" i="17"/>
  <c r="AQ60" i="17"/>
  <c r="AR60" i="17" s="1"/>
  <c r="BZ57" i="17"/>
  <c r="BX9" i="17"/>
  <c r="BY9" i="17" s="1"/>
  <c r="BZ3" i="17"/>
  <c r="M21" i="17"/>
  <c r="AW21" i="17" s="1"/>
  <c r="BN16" i="17"/>
  <c r="BE13" i="17"/>
  <c r="AP13" i="17"/>
  <c r="T30" i="17"/>
  <c r="AP26" i="17"/>
  <c r="BO36" i="17"/>
  <c r="BP36" i="17" s="1"/>
  <c r="AZ36" i="17"/>
  <c r="BA36" i="17" s="1"/>
  <c r="BT35" i="17"/>
  <c r="BO51" i="17"/>
  <c r="BP51" i="17" s="1"/>
  <c r="CF45" i="17"/>
  <c r="AB45" i="17"/>
  <c r="BR60" i="17"/>
  <c r="BS60" i="17" s="1"/>
  <c r="AK59" i="17"/>
  <c r="CG59" i="17" s="1"/>
  <c r="T58" i="17"/>
  <c r="AP56" i="17"/>
  <c r="AK55" i="17"/>
  <c r="CG55" i="17" s="1"/>
  <c r="AS55" i="17"/>
  <c r="BC60" i="17"/>
  <c r="BD60" i="17" s="1"/>
  <c r="AZ41" i="17"/>
  <c r="BA41" i="17" s="1"/>
  <c r="BL41" i="17"/>
  <c r="BM41" i="17" s="1"/>
  <c r="BO47" i="17"/>
  <c r="BP47" i="17" s="1"/>
  <c r="AZ47" i="17"/>
  <c r="BA47" i="17" s="1"/>
  <c r="BL47" i="17"/>
  <c r="BM47" i="17" s="1"/>
  <c r="AN47" i="17"/>
  <c r="AO47" i="17" s="1"/>
  <c r="BX47" i="17"/>
  <c r="BF13" i="17"/>
  <c r="BG13" i="17" s="1"/>
  <c r="BX13" i="17"/>
  <c r="BY13" i="17" s="1"/>
  <c r="AQ13" i="17"/>
  <c r="AR13" i="17" s="1"/>
  <c r="AZ13" i="17"/>
  <c r="BA13" i="17" s="1"/>
  <c r="BR13" i="17"/>
  <c r="BS13" i="17" s="1"/>
  <c r="CA13" i="17"/>
  <c r="CB13" i="17" s="1"/>
  <c r="AT34" i="17"/>
  <c r="AU34" i="17" s="1"/>
  <c r="BO34" i="17"/>
  <c r="BP34" i="17" s="1"/>
  <c r="BX34" i="17"/>
  <c r="BY34" i="17" s="1"/>
  <c r="AT50" i="17"/>
  <c r="AU50" i="17" s="1"/>
  <c r="AQ19" i="17"/>
  <c r="AR19" i="17" s="1"/>
  <c r="AT19" i="17"/>
  <c r="AU19" i="17" s="1"/>
  <c r="BL19" i="17"/>
  <c r="BM19" i="17" s="1"/>
  <c r="BR19" i="17"/>
  <c r="BS19" i="17" s="1"/>
  <c r="BL27" i="17"/>
  <c r="BM27" i="17" s="1"/>
  <c r="BX27" i="17"/>
  <c r="BY27" i="17" s="1"/>
  <c r="AN27" i="17"/>
  <c r="AO27" i="17" s="1"/>
  <c r="BR50" i="17"/>
  <c r="BS50" i="17" s="1"/>
  <c r="AQ20" i="17"/>
  <c r="AR20" i="17" s="1"/>
  <c r="BF20" i="17"/>
  <c r="BG20" i="17" s="1"/>
  <c r="BL20" i="17"/>
  <c r="BM20" i="17" s="1"/>
  <c r="BR28" i="17"/>
  <c r="BS28" i="17" s="1"/>
  <c r="AN44" i="17"/>
  <c r="AO44" i="17" s="1"/>
  <c r="AT44" i="17"/>
  <c r="BC44" i="17"/>
  <c r="BD44" i="17" s="1"/>
  <c r="CD44" i="17"/>
  <c r="CE44" i="17" s="1"/>
  <c r="AZ34" i="17"/>
  <c r="BA34" i="17" s="1"/>
  <c r="BQ54" i="17"/>
  <c r="AB54" i="17"/>
  <c r="BR29" i="17"/>
  <c r="BS29" i="17" s="1"/>
  <c r="AN29" i="17"/>
  <c r="AO29" i="17" s="1"/>
  <c r="BC29" i="17"/>
  <c r="BD29" i="17" s="1"/>
  <c r="BC45" i="17"/>
  <c r="BD45" i="17" s="1"/>
  <c r="AZ45" i="17"/>
  <c r="BA45" i="17" s="1"/>
  <c r="AZ61" i="17"/>
  <c r="BA61" i="17" s="1"/>
  <c r="BX61" i="17"/>
  <c r="BY61" i="17" s="1"/>
  <c r="CD61" i="17"/>
  <c r="CE61" i="17" s="1"/>
  <c r="BE48" i="17"/>
  <c r="BC38" i="17"/>
  <c r="BD38" i="17" s="1"/>
  <c r="AQ38" i="17"/>
  <c r="AR38" i="17" s="1"/>
  <c r="CC6" i="17"/>
  <c r="BR27" i="17"/>
  <c r="BS27" i="17" s="1"/>
  <c r="U48" i="17"/>
  <c r="BI48" i="17" s="1"/>
  <c r="BC7" i="17"/>
  <c r="BD7" i="17" s="1"/>
  <c r="BO7" i="17"/>
  <c r="BP7" i="17" s="1"/>
  <c r="BR7" i="17"/>
  <c r="BS7" i="17" s="1"/>
  <c r="BL31" i="17"/>
  <c r="BM31" i="17" s="1"/>
  <c r="AZ31" i="17"/>
  <c r="BA31" i="17" s="1"/>
  <c r="AQ31" i="17"/>
  <c r="AR31" i="17" s="1"/>
  <c r="BX31" i="17"/>
  <c r="BY31" i="17" s="1"/>
  <c r="AT39" i="17"/>
  <c r="AU39" i="17" s="1"/>
  <c r="BR39" i="17"/>
  <c r="BS39" i="17" s="1"/>
  <c r="AN5" i="17"/>
  <c r="AO5" i="17" s="1"/>
  <c r="AM68" i="17"/>
  <c r="CJ68" i="17" s="1"/>
  <c r="AN8" i="17"/>
  <c r="AO8" i="17" s="1"/>
  <c r="AT8" i="17"/>
  <c r="AU8" i="17" s="1"/>
  <c r="AZ8" i="17"/>
  <c r="BA8" i="17" s="1"/>
  <c r="BC24" i="17"/>
  <c r="BD24" i="17" s="1"/>
  <c r="BR40" i="17"/>
  <c r="BS40" i="17" s="1"/>
  <c r="AN40" i="17"/>
  <c r="AO40" i="17" s="1"/>
  <c r="BC40" i="17"/>
  <c r="BF40" i="17"/>
  <c r="BG40" i="17" s="1"/>
  <c r="AT40" i="17"/>
  <c r="BL40" i="17"/>
  <c r="BM40" i="17" s="1"/>
  <c r="BC48" i="17"/>
  <c r="BD48" i="17" s="1"/>
  <c r="CD48" i="17"/>
  <c r="CE48" i="17" s="1"/>
  <c r="AT48" i="17"/>
  <c r="AU48" i="17" s="1"/>
  <c r="BR48" i="17"/>
  <c r="BS48" i="17" s="1"/>
  <c r="BL56" i="17"/>
  <c r="BM56" i="17" s="1"/>
  <c r="CD56" i="17"/>
  <c r="CE56" i="17" s="1"/>
  <c r="AQ56" i="17"/>
  <c r="AR56" i="17" s="1"/>
  <c r="BO56" i="17"/>
  <c r="BP56" i="17" s="1"/>
  <c r="BK2" i="17"/>
  <c r="L10" i="17"/>
  <c r="AP10" i="17"/>
  <c r="L9" i="17"/>
  <c r="AP9" i="17"/>
  <c r="AP8" i="17"/>
  <c r="AP7" i="17"/>
  <c r="AP6" i="17"/>
  <c r="CC52" i="17"/>
  <c r="BZ71" i="17"/>
  <c r="BN71" i="17"/>
  <c r="BB71" i="17"/>
  <c r="AP71" i="17"/>
  <c r="CC70" i="17"/>
  <c r="BE70" i="17"/>
  <c r="BT69" i="17"/>
  <c r="BH69" i="17"/>
  <c r="BK68" i="17"/>
  <c r="AL68" i="17"/>
  <c r="BZ67" i="17"/>
  <c r="BN67" i="17"/>
  <c r="BB67" i="17"/>
  <c r="AP67" i="17"/>
  <c r="CC66" i="17"/>
  <c r="BE66" i="17"/>
  <c r="BT65" i="17"/>
  <c r="BH65" i="17"/>
  <c r="AV65" i="17"/>
  <c r="CI64" i="17"/>
  <c r="BK64" i="17"/>
  <c r="AL64" i="17"/>
  <c r="BZ63" i="17"/>
  <c r="BN63" i="17"/>
  <c r="BB63" i="17"/>
  <c r="AP63" i="17"/>
  <c r="BZ6" i="17"/>
  <c r="BN3" i="17"/>
  <c r="AT28" i="17"/>
  <c r="BQ33" i="17"/>
  <c r="BZ55" i="17"/>
  <c r="BF26" i="17"/>
  <c r="BG26" i="17" s="1"/>
  <c r="BR26" i="17"/>
  <c r="BS26" i="17" s="1"/>
  <c r="AZ58" i="17"/>
  <c r="BA58" i="17" s="1"/>
  <c r="BL58" i="17"/>
  <c r="BM58" i="17" s="1"/>
  <c r="BR58" i="17"/>
  <c r="BS58" i="17" s="1"/>
  <c r="AQ58" i="17"/>
  <c r="AR58" i="17" s="1"/>
  <c r="BC58" i="17"/>
  <c r="BD58" i="17" s="1"/>
  <c r="BO58" i="17"/>
  <c r="BP58" i="17" s="1"/>
  <c r="BB31" i="17"/>
  <c r="T31" i="17"/>
  <c r="BQ7" i="17"/>
  <c r="BN4" i="17"/>
  <c r="CA19" i="17"/>
  <c r="CB19" i="17" s="1"/>
  <c r="BR44" i="17"/>
  <c r="BS44" i="17" s="1"/>
  <c r="BO5" i="17"/>
  <c r="BP5" i="17" s="1"/>
  <c r="AZ5" i="17"/>
  <c r="BA5" i="17" s="1"/>
  <c r="BC21" i="17"/>
  <c r="BD21" i="17" s="1"/>
  <c r="CD21" i="17"/>
  <c r="CE21" i="17" s="1"/>
  <c r="AT37" i="17"/>
  <c r="AU37" i="17" s="1"/>
  <c r="BL37" i="17"/>
  <c r="CD37" i="17"/>
  <c r="CE37" i="17" s="1"/>
  <c r="AN37" i="17"/>
  <c r="AO37" i="17" s="1"/>
  <c r="AZ37" i="17"/>
  <c r="BA37" i="17" s="1"/>
  <c r="BR53" i="17"/>
  <c r="BS53" i="17" s="1"/>
  <c r="BF53" i="17"/>
  <c r="AN53" i="17"/>
  <c r="AO53" i="17" s="1"/>
  <c r="BL53" i="17"/>
  <c r="BM53" i="17" s="1"/>
  <c r="CD53" i="17"/>
  <c r="CE53" i="17" s="1"/>
  <c r="AT53" i="17"/>
  <c r="AU53" i="17" s="1"/>
  <c r="AZ53" i="17"/>
  <c r="BA53" i="17" s="1"/>
  <c r="T27" i="17"/>
  <c r="BH27" i="17"/>
  <c r="BO23" i="17"/>
  <c r="BP23" i="17" s="1"/>
  <c r="AQ23" i="17"/>
  <c r="AR23" i="17" s="1"/>
  <c r="BL23" i="17"/>
  <c r="BM23" i="17" s="1"/>
  <c r="BX23" i="17"/>
  <c r="BY23" i="17" s="1"/>
  <c r="BR6" i="17"/>
  <c r="BS6" i="17" s="1"/>
  <c r="BX6" i="17"/>
  <c r="BY6" i="17" s="1"/>
  <c r="AN6" i="17"/>
  <c r="AO6" i="17" s="1"/>
  <c r="AZ6" i="17"/>
  <c r="BA6" i="17" s="1"/>
  <c r="CA6" i="17"/>
  <c r="CB6" i="17" s="1"/>
  <c r="BC14" i="17"/>
  <c r="BD14" i="17" s="1"/>
  <c r="BX14" i="17"/>
  <c r="BY14" i="17" s="1"/>
  <c r="AT14" i="17"/>
  <c r="AU14" i="17" s="1"/>
  <c r="BR30" i="17"/>
  <c r="BS30" i="17" s="1"/>
  <c r="AT30" i="17"/>
  <c r="CD46" i="17"/>
  <c r="CE46" i="17" s="1"/>
  <c r="BR46" i="17"/>
  <c r="BS46" i="17" s="1"/>
  <c r="AZ54" i="17"/>
  <c r="BA54" i="17" s="1"/>
  <c r="BR54" i="17"/>
  <c r="BS54" i="17" s="1"/>
  <c r="BX54" i="17"/>
  <c r="BY54" i="17" s="1"/>
  <c r="AN54" i="17"/>
  <c r="AO54" i="17" s="1"/>
  <c r="AQ54" i="17"/>
  <c r="AR54" i="17" s="1"/>
  <c r="AT54" i="17"/>
  <c r="AU54" i="17" s="1"/>
  <c r="BC54" i="17"/>
  <c r="BD54" i="17" s="1"/>
  <c r="BL54" i="17"/>
  <c r="BM54" i="17" s="1"/>
  <c r="BO27" i="17"/>
  <c r="BP27" i="17" s="1"/>
  <c r="AN55" i="17"/>
  <c r="AO55" i="17" s="1"/>
  <c r="AW6" i="17"/>
  <c r="BC18" i="17"/>
  <c r="BD18" i="17" s="1"/>
  <c r="AT18" i="17"/>
  <c r="AU18" i="17" s="1"/>
  <c r="BX18" i="17"/>
  <c r="BY18" i="17" s="1"/>
  <c r="CA58" i="17"/>
  <c r="CB58" i="17" s="1"/>
  <c r="AN16" i="17"/>
  <c r="AO16" i="17" s="1"/>
  <c r="BL16" i="17"/>
  <c r="BM16" i="17" s="1"/>
  <c r="AQ17" i="17"/>
  <c r="AR17" i="17" s="1"/>
  <c r="AZ17" i="17"/>
  <c r="BA17" i="17" s="1"/>
  <c r="BO17" i="17"/>
  <c r="BP17" i="17" s="1"/>
  <c r="CA17" i="17"/>
  <c r="CB17" i="17" s="1"/>
  <c r="CD17" i="17"/>
  <c r="CE17" i="17" s="1"/>
  <c r="BC25" i="17"/>
  <c r="BD25" i="17" s="1"/>
  <c r="BR25" i="17"/>
  <c r="BS25" i="17" s="1"/>
  <c r="AN25" i="17"/>
  <c r="AO25" i="17" s="1"/>
  <c r="BF33" i="17"/>
  <c r="BG33" i="17" s="1"/>
  <c r="AQ33" i="17"/>
  <c r="AR33" i="17" s="1"/>
  <c r="CD33" i="17"/>
  <c r="CE33" i="17" s="1"/>
  <c r="BO33" i="17"/>
  <c r="BP33" i="17" s="1"/>
  <c r="AN49" i="17"/>
  <c r="AO49" i="17" s="1"/>
  <c r="BC49" i="17"/>
  <c r="BD49" i="17" s="1"/>
  <c r="BL49" i="17"/>
  <c r="BM49" i="17" s="1"/>
  <c r="AZ49" i="17"/>
  <c r="BA49" i="17" s="1"/>
  <c r="BL57" i="17"/>
  <c r="BM57" i="17" s="1"/>
  <c r="CD57" i="17"/>
  <c r="CE57" i="17" s="1"/>
  <c r="AT57" i="17"/>
  <c r="AU57" i="17" s="1"/>
  <c r="BF57" i="17"/>
  <c r="AC12" i="17"/>
  <c r="U12" i="17"/>
  <c r="BL8" i="17"/>
  <c r="BM8" i="17" s="1"/>
  <c r="CA7" i="17"/>
  <c r="CB7" i="17" s="1"/>
  <c r="BR21" i="17"/>
  <c r="BS21" i="17" s="1"/>
  <c r="CD41" i="17"/>
  <c r="CE41" i="17" s="1"/>
  <c r="BR55" i="17"/>
  <c r="BS55" i="17" s="1"/>
  <c r="BO15" i="17"/>
  <c r="BP15" i="17" s="1"/>
  <c r="BC15" i="17"/>
  <c r="BD15" i="17" s="1"/>
  <c r="AT15" i="17"/>
  <c r="AU15" i="17" s="1"/>
  <c r="BL15" i="17"/>
  <c r="BM15" i="17" s="1"/>
  <c r="BR15" i="17"/>
  <c r="BS15" i="17" s="1"/>
  <c r="CA15" i="17"/>
  <c r="CB15" i="17" s="1"/>
  <c r="CD15" i="17"/>
  <c r="CE15" i="17" s="1"/>
  <c r="T41" i="17"/>
  <c r="BB41" i="17"/>
  <c r="AT51" i="17"/>
  <c r="AU51" i="17" s="1"/>
  <c r="AQ51" i="17"/>
  <c r="AR51" i="17" s="1"/>
  <c r="AN51" i="17"/>
  <c r="AO51" i="17" s="1"/>
  <c r="AZ51" i="17"/>
  <c r="BA51" i="17" s="1"/>
  <c r="BL51" i="17"/>
  <c r="BM51" i="17" s="1"/>
  <c r="BX51" i="17"/>
  <c r="BY51" i="17" s="1"/>
  <c r="BB59" i="17"/>
  <c r="U59" i="17"/>
  <c r="BI59" i="17" s="1"/>
  <c r="BL59" i="17"/>
  <c r="AT59" i="17"/>
  <c r="AU59" i="17" s="1"/>
  <c r="BR59" i="17"/>
  <c r="BS59" i="17" s="1"/>
  <c r="CD36" i="17"/>
  <c r="CE36" i="17" s="1"/>
  <c r="CA33" i="17"/>
  <c r="CB33" i="17" s="1"/>
  <c r="CC33" i="17"/>
  <c r="BX58" i="17"/>
  <c r="BY58" i="17" s="1"/>
  <c r="M55" i="17"/>
  <c r="AW55" i="17" s="1"/>
  <c r="CC54" i="17"/>
  <c r="BR5" i="17"/>
  <c r="BS5" i="17" s="1"/>
  <c r="CC4" i="17"/>
  <c r="BN20" i="17"/>
  <c r="CF18" i="17"/>
  <c r="BE25" i="17"/>
  <c r="BR24" i="17"/>
  <c r="BS24" i="17" s="1"/>
  <c r="M2" i="17"/>
  <c r="AS52" i="17"/>
  <c r="AL71" i="17"/>
  <c r="BZ70" i="17"/>
  <c r="BN70" i="17"/>
  <c r="BB70" i="17"/>
  <c r="AP70" i="17"/>
  <c r="CC69" i="17"/>
  <c r="BQ69" i="17"/>
  <c r="BE69" i="17"/>
  <c r="CF68" i="17"/>
  <c r="BT68" i="17"/>
  <c r="BH68" i="17"/>
  <c r="AV68" i="17"/>
  <c r="AL67" i="17"/>
  <c r="BZ66" i="17"/>
  <c r="BN66" i="17"/>
  <c r="BB66" i="17"/>
  <c r="AP66" i="17"/>
  <c r="CC65" i="17"/>
  <c r="BE65" i="17"/>
  <c r="BT64" i="17"/>
  <c r="BH64" i="17"/>
  <c r="AL63" i="17"/>
  <c r="BF10" i="17"/>
  <c r="BG10" i="17" s="1"/>
  <c r="BX10" i="17"/>
  <c r="BY10" i="17" s="1"/>
  <c r="BR9" i="17"/>
  <c r="BS9" i="17" s="1"/>
  <c r="BC9" i="17"/>
  <c r="BD9" i="17" s="1"/>
  <c r="BF8" i="17"/>
  <c r="BG8" i="17" s="1"/>
  <c r="CC7" i="17"/>
  <c r="CF21" i="17"/>
  <c r="CC13" i="17"/>
  <c r="AT23" i="17"/>
  <c r="AU23" i="17" s="1"/>
  <c r="CD38" i="17"/>
  <c r="CE38" i="17" s="1"/>
  <c r="BO38" i="17"/>
  <c r="BP38" i="17" s="1"/>
  <c r="AZ38" i="17"/>
  <c r="BA38" i="17" s="1"/>
  <c r="M35" i="17"/>
  <c r="AW35" i="17" s="1"/>
  <c r="CF34" i="17"/>
  <c r="AB33" i="17"/>
  <c r="BN51" i="17"/>
  <c r="CD50" i="17"/>
  <c r="CE50" i="17" s="1"/>
  <c r="BO50" i="17"/>
  <c r="BP50" i="17" s="1"/>
  <c r="AZ50" i="17"/>
  <c r="BA50" i="17" s="1"/>
  <c r="L46" i="17"/>
  <c r="AC44" i="17"/>
  <c r="BU44" i="17" s="1"/>
  <c r="BF58" i="17"/>
  <c r="BG58" i="17" s="1"/>
  <c r="AJ56" i="17"/>
  <c r="BF54" i="17"/>
  <c r="BG54" i="17" s="1"/>
  <c r="BL35" i="17"/>
  <c r="BM35" i="17" s="1"/>
  <c r="AZ43" i="17"/>
  <c r="BA43" i="17" s="1"/>
  <c r="CD43" i="17"/>
  <c r="CE43" i="17" s="1"/>
  <c r="BL43" i="17"/>
  <c r="BM43" i="17" s="1"/>
  <c r="BR43" i="17"/>
  <c r="BS43" i="17" s="1"/>
  <c r="BX43" i="17"/>
  <c r="BY43" i="17" s="1"/>
  <c r="AT11" i="17"/>
  <c r="AU11" i="17" s="1"/>
  <c r="AT10" i="17"/>
  <c r="AU10" i="17" s="1"/>
  <c r="AT9" i="17"/>
  <c r="AU9" i="17" s="1"/>
  <c r="AT7" i="17"/>
  <c r="AU7" i="17" s="1"/>
  <c r="AT6" i="17"/>
  <c r="AU6" i="17" s="1"/>
  <c r="AT5" i="17"/>
  <c r="AU5" i="17" s="1"/>
  <c r="L42" i="17"/>
  <c r="BL11" i="17"/>
  <c r="BM11" i="17" s="1"/>
  <c r="BR11" i="17"/>
  <c r="BS11" i="17" s="1"/>
  <c r="BC11" i="17"/>
  <c r="BD11" i="17" s="1"/>
  <c r="BX7" i="17"/>
  <c r="BY7" i="17" s="1"/>
  <c r="BF7" i="17"/>
  <c r="BG7" i="17" s="1"/>
  <c r="BC6" i="17"/>
  <c r="BD6" i="17" s="1"/>
  <c r="CD5" i="17"/>
  <c r="CE5" i="17" s="1"/>
  <c r="U5" i="17"/>
  <c r="BI5" i="17" s="1"/>
  <c r="BZ4" i="17"/>
  <c r="BH4" i="17"/>
  <c r="CA21" i="17"/>
  <c r="CB21" i="17" s="1"/>
  <c r="AT21" i="17"/>
  <c r="AU21" i="17" s="1"/>
  <c r="BC19" i="17"/>
  <c r="BD19" i="17" s="1"/>
  <c r="BT29" i="17"/>
  <c r="BE29" i="17"/>
  <c r="AZ27" i="17"/>
  <c r="BA27" i="17" s="1"/>
  <c r="AJ26" i="17"/>
  <c r="BO40" i="17"/>
  <c r="BP40" i="17" s="1"/>
  <c r="AZ40" i="17"/>
  <c r="BA40" i="17" s="1"/>
  <c r="AT35" i="17"/>
  <c r="AU35" i="17" s="1"/>
  <c r="BX33" i="17"/>
  <c r="BY33" i="17" s="1"/>
  <c r="BO46" i="17"/>
  <c r="AZ46" i="17"/>
  <c r="BQ44" i="17"/>
  <c r="AS58" i="17"/>
  <c r="L58" i="17"/>
  <c r="AZ57" i="17"/>
  <c r="BA57" i="17" s="1"/>
  <c r="BX56" i="17"/>
  <c r="BY56" i="17" s="1"/>
  <c r="BF56" i="17"/>
  <c r="BG56" i="17" s="1"/>
  <c r="BC53" i="17"/>
  <c r="BD53" i="17" s="1"/>
  <c r="BF6" i="17"/>
  <c r="BG6" i="17" s="1"/>
  <c r="BC5" i="17"/>
  <c r="BD5" i="17" s="1"/>
  <c r="BO21" i="17"/>
  <c r="BP21" i="17" s="1"/>
  <c r="BQ18" i="17"/>
  <c r="BT25" i="17"/>
  <c r="BX3" i="17"/>
  <c r="BY3" i="17" s="1"/>
  <c r="AT60" i="17"/>
  <c r="AU60" i="17" s="1"/>
  <c r="BL60" i="17"/>
  <c r="BM60" i="17" s="1"/>
  <c r="CA60" i="17"/>
  <c r="CB60" i="17" s="1"/>
  <c r="CD60" i="17"/>
  <c r="CE60" i="17" s="1"/>
  <c r="BU68" i="17"/>
  <c r="BV68" i="17" s="1"/>
  <c r="AV11" i="17"/>
  <c r="AV6" i="17"/>
  <c r="AV5" i="17"/>
  <c r="BT52" i="17"/>
  <c r="BE52" i="17"/>
  <c r="BK70" i="17"/>
  <c r="AL70" i="17"/>
  <c r="AL66" i="17"/>
  <c r="BE11" i="17"/>
  <c r="BO9" i="17"/>
  <c r="BP9" i="17" s="1"/>
  <c r="AZ9" i="17"/>
  <c r="BA9" i="17" s="1"/>
  <c r="BR8" i="17"/>
  <c r="BS8" i="17" s="1"/>
  <c r="U8" i="17"/>
  <c r="BI8" i="17" s="1"/>
  <c r="BT6" i="17"/>
  <c r="BE6" i="17"/>
  <c r="T5" i="17"/>
  <c r="AN20" i="17"/>
  <c r="AO20" i="17" s="1"/>
  <c r="BF17" i="17"/>
  <c r="BG17" i="17" s="1"/>
  <c r="AJ16" i="17"/>
  <c r="AN31" i="17"/>
  <c r="AO31" i="17" s="1"/>
  <c r="BC26" i="17"/>
  <c r="BD26" i="17" s="1"/>
  <c r="AN39" i="17"/>
  <c r="AO39" i="17" s="1"/>
  <c r="AN35" i="17"/>
  <c r="AO35" i="17" s="1"/>
  <c r="BN33" i="17"/>
  <c r="AB51" i="17"/>
  <c r="AK48" i="17"/>
  <c r="CG48" i="17" s="1"/>
  <c r="BR61" i="17"/>
  <c r="BS61" i="17" s="1"/>
  <c r="BE53" i="17"/>
  <c r="AQ11" i="17"/>
  <c r="AR11" i="17" s="1"/>
  <c r="M10" i="17"/>
  <c r="AW10" i="17" s="1"/>
  <c r="AQ9" i="17"/>
  <c r="AR9" i="17" s="1"/>
  <c r="AQ8" i="17"/>
  <c r="AR8" i="17" s="1"/>
  <c r="AQ6" i="17"/>
  <c r="AR6" i="17" s="1"/>
  <c r="M5" i="17"/>
  <c r="AY5" i="17" s="1"/>
  <c r="AB22" i="17"/>
  <c r="AC32" i="17"/>
  <c r="BU32" i="17" s="1"/>
  <c r="T42" i="17"/>
  <c r="U52" i="17"/>
  <c r="BI52" i="17" s="1"/>
  <c r="BO11" i="17"/>
  <c r="BP11" i="17" s="1"/>
  <c r="U11" i="17"/>
  <c r="BI11" i="17" s="1"/>
  <c r="CD6" i="17"/>
  <c r="CE6" i="17" s="1"/>
  <c r="BL5" i="17"/>
  <c r="BM5" i="17" s="1"/>
  <c r="CD19" i="17"/>
  <c r="CE19" i="17" s="1"/>
  <c r="BO19" i="17"/>
  <c r="BP19" i="17" s="1"/>
  <c r="AZ19" i="17"/>
  <c r="BA19" i="17" s="1"/>
  <c r="AB17" i="17"/>
  <c r="BX30" i="17"/>
  <c r="BY30" i="17" s="1"/>
  <c r="BF30" i="17"/>
  <c r="BG30" i="17" s="1"/>
  <c r="AQ30" i="17"/>
  <c r="AT27" i="17"/>
  <c r="AU27" i="17" s="1"/>
  <c r="BR23" i="17"/>
  <c r="BS23" i="17" s="1"/>
  <c r="BR41" i="17"/>
  <c r="BS41" i="17" s="1"/>
  <c r="BR33" i="17"/>
  <c r="BS33" i="17" s="1"/>
  <c r="AB49" i="17"/>
  <c r="CA46" i="17"/>
  <c r="CB46" i="17" s="1"/>
  <c r="AC46" i="17"/>
  <c r="BU46" i="17" s="1"/>
  <c r="BN46" i="17"/>
  <c r="AT46" i="17"/>
  <c r="AU46" i="17" s="1"/>
  <c r="AN59" i="17"/>
  <c r="AO59" i="17" s="1"/>
  <c r="BC56" i="17"/>
  <c r="BD56" i="17" s="1"/>
  <c r="AC2" i="17"/>
  <c r="BW2" i="17" s="1"/>
  <c r="AS10" i="17"/>
  <c r="AS9" i="17"/>
  <c r="L8" i="17"/>
  <c r="L6" i="17"/>
  <c r="AS3" i="17"/>
  <c r="AB32" i="17"/>
  <c r="AC42" i="17"/>
  <c r="BU42" i="17" s="1"/>
  <c r="T52" i="17"/>
  <c r="U62" i="17"/>
  <c r="BI62" i="17" s="1"/>
  <c r="BQ11" i="17"/>
  <c r="AZ10" i="17"/>
  <c r="BA10" i="17" s="1"/>
  <c r="CA9" i="17"/>
  <c r="CB9" i="17" s="1"/>
  <c r="BN9" i="17"/>
  <c r="CD8" i="17"/>
  <c r="CE8" i="17" s="1"/>
  <c r="BO8" i="17"/>
  <c r="BP8" i="17" s="1"/>
  <c r="BE7" i="17"/>
  <c r="CC5" i="17"/>
  <c r="CD20" i="17"/>
  <c r="CE20" i="17" s="1"/>
  <c r="AC20" i="17"/>
  <c r="BU20" i="17" s="1"/>
  <c r="BB20" i="17"/>
  <c r="BR17" i="17"/>
  <c r="BS17" i="17" s="1"/>
  <c r="BC17" i="17"/>
  <c r="BD17" i="17" s="1"/>
  <c r="CD26" i="17"/>
  <c r="CE26" i="17" s="1"/>
  <c r="BO26" i="17"/>
  <c r="BP26" i="17" s="1"/>
  <c r="AZ26" i="17"/>
  <c r="BA26" i="17" s="1"/>
  <c r="BE41" i="17"/>
  <c r="CF38" i="17"/>
  <c r="AC37" i="17"/>
  <c r="BU37" i="17" s="1"/>
  <c r="AJ36" i="17"/>
  <c r="AJ34" i="17"/>
  <c r="T33" i="17"/>
  <c r="AP33" i="17"/>
  <c r="CC46" i="17"/>
  <c r="AK44" i="17"/>
  <c r="CG44" i="17" s="1"/>
  <c r="BF43" i="17"/>
  <c r="BG43" i="17" s="1"/>
  <c r="AV19" i="17"/>
  <c r="BH18" i="17"/>
  <c r="AC17" i="17"/>
  <c r="BU17" i="17" s="1"/>
  <c r="AT17" i="17"/>
  <c r="AU17" i="17" s="1"/>
  <c r="AK15" i="17"/>
  <c r="CG15" i="17" s="1"/>
  <c r="BF15" i="17"/>
  <c r="BG15" i="17" s="1"/>
  <c r="AQ15" i="17"/>
  <c r="AR15" i="17" s="1"/>
  <c r="BF31" i="17"/>
  <c r="BG31" i="17" s="1"/>
  <c r="AT29" i="17"/>
  <c r="AU29" i="17" s="1"/>
  <c r="U27" i="17"/>
  <c r="BI27" i="17" s="1"/>
  <c r="BJ27" i="17" s="1"/>
  <c r="CA25" i="17"/>
  <c r="CB25" i="17" s="1"/>
  <c r="AT25" i="17"/>
  <c r="AU25" i="17" s="1"/>
  <c r="BF41" i="17"/>
  <c r="BG41" i="17" s="1"/>
  <c r="BX40" i="17"/>
  <c r="BY40" i="17" s="1"/>
  <c r="AQ40" i="17"/>
  <c r="AR40" i="17" s="1"/>
  <c r="BE39" i="17"/>
  <c r="BR37" i="17"/>
  <c r="BS37" i="17" s="1"/>
  <c r="BQ34" i="17"/>
  <c r="AT33" i="17"/>
  <c r="AU33" i="17" s="1"/>
  <c r="AJ48" i="17"/>
  <c r="BF48" i="17"/>
  <c r="BG48" i="17" s="1"/>
  <c r="L45" i="17"/>
  <c r="T43" i="17"/>
  <c r="BQ61" i="17"/>
  <c r="BB61" i="17"/>
  <c r="BO60" i="17"/>
  <c r="BP60" i="17" s="1"/>
  <c r="AZ60" i="17"/>
  <c r="BA60" i="17" s="1"/>
  <c r="CD58" i="17"/>
  <c r="CE58" i="17" s="1"/>
  <c r="BE58" i="17"/>
  <c r="AN58" i="17"/>
  <c r="AO58" i="17" s="1"/>
  <c r="BR57" i="17"/>
  <c r="BS57" i="17" s="1"/>
  <c r="U57" i="17"/>
  <c r="BI57" i="17" s="1"/>
  <c r="AN57" i="17"/>
  <c r="AO57" i="17" s="1"/>
  <c r="BE55" i="17"/>
  <c r="AS54" i="17"/>
  <c r="BX19" i="17"/>
  <c r="BY19" i="17" s="1"/>
  <c r="BF19" i="17"/>
  <c r="BG19" i="17" s="1"/>
  <c r="BR18" i="17"/>
  <c r="BS18" i="17" s="1"/>
  <c r="BX17" i="17"/>
  <c r="BY17" i="17" s="1"/>
  <c r="T16" i="17"/>
  <c r="AP16" i="17"/>
  <c r="AZ14" i="17"/>
  <c r="BA14" i="17" s="1"/>
  <c r="BO30" i="17"/>
  <c r="AZ30" i="17"/>
  <c r="BA30" i="17" s="1"/>
  <c r="CD27" i="17"/>
  <c r="CE27" i="17" s="1"/>
  <c r="AC27" i="17"/>
  <c r="BU27" i="17" s="1"/>
  <c r="CA26" i="17"/>
  <c r="CB26" i="17" s="1"/>
  <c r="AT26" i="17"/>
  <c r="AU26" i="17" s="1"/>
  <c r="U24" i="17"/>
  <c r="BI24" i="17" s="1"/>
  <c r="CD23" i="17"/>
  <c r="CE23" i="17" s="1"/>
  <c r="AC23" i="17"/>
  <c r="BU23" i="17" s="1"/>
  <c r="AJ40" i="17"/>
  <c r="U39" i="17"/>
  <c r="BI39" i="17" s="1"/>
  <c r="CA36" i="17"/>
  <c r="CB36" i="17" s="1"/>
  <c r="AT36" i="17"/>
  <c r="AU36" i="17" s="1"/>
  <c r="BH33" i="17"/>
  <c r="BE51" i="17"/>
  <c r="CA50" i="17"/>
  <c r="CB50" i="17" s="1"/>
  <c r="CC47" i="17"/>
  <c r="AB47" i="17"/>
  <c r="BX46" i="17"/>
  <c r="BY46" i="17" s="1"/>
  <c r="BF46" i="17"/>
  <c r="BG46" i="17" s="1"/>
  <c r="AQ46" i="17"/>
  <c r="AR46" i="17" s="1"/>
  <c r="BO43" i="17"/>
  <c r="BP43" i="17" s="1"/>
  <c r="BB43" i="17"/>
  <c r="AK61" i="17"/>
  <c r="CG61" i="17" s="1"/>
  <c r="BL61" i="17"/>
  <c r="BM61" i="17" s="1"/>
  <c r="AT61" i="17"/>
  <c r="AU61" i="17" s="1"/>
  <c r="T60" i="17"/>
  <c r="BQ58" i="17"/>
  <c r="U58" i="17"/>
  <c r="BI58" i="17" s="1"/>
  <c r="AZ56" i="17"/>
  <c r="BA56" i="17" s="1"/>
  <c r="BO53" i="17"/>
  <c r="BP53" i="17" s="1"/>
  <c r="CD54" i="17"/>
  <c r="CE54" i="17" s="1"/>
  <c r="BE54" i="17"/>
  <c r="BE15" i="17"/>
  <c r="CF13" i="17"/>
  <c r="BB13" i="17"/>
  <c r="CD31" i="17"/>
  <c r="CE31" i="17" s="1"/>
  <c r="L31" i="17"/>
  <c r="AY31" i="17" s="1"/>
  <c r="CA30" i="17"/>
  <c r="CB30" i="17" s="1"/>
  <c r="AJ29" i="17"/>
  <c r="BH29" i="17"/>
  <c r="BQ28" i="17"/>
  <c r="BB28" i="17"/>
  <c r="BX26" i="17"/>
  <c r="BY26" i="17" s="1"/>
  <c r="AQ26" i="17"/>
  <c r="AR26" i="17" s="1"/>
  <c r="AC24" i="17"/>
  <c r="BU24" i="17" s="1"/>
  <c r="AT24" i="17"/>
  <c r="AU24" i="17" s="1"/>
  <c r="T38" i="17"/>
  <c r="BX36" i="17"/>
  <c r="BY36" i="17" s="1"/>
  <c r="BF36" i="17"/>
  <c r="BG36" i="17" s="1"/>
  <c r="AQ36" i="17"/>
  <c r="AR36" i="17" s="1"/>
  <c r="AJ35" i="17"/>
  <c r="AV35" i="17"/>
  <c r="AQ34" i="17"/>
  <c r="AR34" i="17" s="1"/>
  <c r="CF33" i="17"/>
  <c r="BC33" i="17"/>
  <c r="BD33" i="17" s="1"/>
  <c r="BB51" i="17"/>
  <c r="BX50" i="17"/>
  <c r="BY50" i="17" s="1"/>
  <c r="BF50" i="17"/>
  <c r="BG50" i="17" s="1"/>
  <c r="AQ50" i="17"/>
  <c r="AR50" i="17" s="1"/>
  <c r="BT49" i="17"/>
  <c r="BE49" i="17"/>
  <c r="BQ48" i="17"/>
  <c r="AQ47" i="17"/>
  <c r="AR47" i="17" s="1"/>
  <c r="BC46" i="17"/>
  <c r="BD46" i="17" s="1"/>
  <c r="BE44" i="17"/>
  <c r="BF61" i="17"/>
  <c r="BG61" i="17" s="1"/>
  <c r="CC60" i="17"/>
  <c r="BN60" i="17"/>
  <c r="AB58" i="17"/>
  <c r="BB57" i="17"/>
  <c r="CA56" i="17"/>
  <c r="CB56" i="17" s="1"/>
  <c r="AT56" i="17"/>
  <c r="AU56" i="17" s="1"/>
  <c r="CC55" i="17"/>
  <c r="BL55" i="17"/>
  <c r="BM55" i="17" s="1"/>
  <c r="AT55" i="17"/>
  <c r="AU55" i="17" s="1"/>
  <c r="BO54" i="17"/>
  <c r="BP54" i="17" s="1"/>
  <c r="CA53" i="17"/>
  <c r="CB53" i="17" s="1"/>
  <c r="U53" i="17"/>
  <c r="BI53" i="17" s="1"/>
  <c r="BZ16" i="17"/>
  <c r="BF16" i="17"/>
  <c r="BG16" i="17" s="1"/>
  <c r="M16" i="17"/>
  <c r="AJ14" i="17"/>
  <c r="BH14" i="17"/>
  <c r="CC31" i="17"/>
  <c r="BZ28" i="17"/>
  <c r="BF27" i="17"/>
  <c r="BG27" i="17" s="1"/>
  <c r="AQ27" i="17"/>
  <c r="AR27" i="17" s="1"/>
  <c r="BE26" i="17"/>
  <c r="BZ24" i="17"/>
  <c r="BH24" i="17"/>
  <c r="AJ23" i="17"/>
  <c r="BF23" i="17"/>
  <c r="BG23" i="17" s="1"/>
  <c r="AT41" i="17"/>
  <c r="AU41" i="17" s="1"/>
  <c r="CA40" i="17"/>
  <c r="CB40" i="17" s="1"/>
  <c r="BH39" i="17"/>
  <c r="BF38" i="17"/>
  <c r="BG38" i="17" s="1"/>
  <c r="BX37" i="17"/>
  <c r="BY37" i="17" s="1"/>
  <c r="BL33" i="17"/>
  <c r="BM33" i="17" s="1"/>
  <c r="L50" i="17"/>
  <c r="CA49" i="17"/>
  <c r="CB49" i="17" s="1"/>
  <c r="CC48" i="17"/>
  <c r="M48" i="17"/>
  <c r="AW48" i="17" s="1"/>
  <c r="CC44" i="17"/>
  <c r="AC59" i="17"/>
  <c r="BU59" i="17" s="1"/>
  <c r="BE59" i="17"/>
  <c r="BX57" i="17"/>
  <c r="BY57" i="17" s="1"/>
  <c r="AC55" i="17"/>
  <c r="BU55" i="17" s="1"/>
  <c r="AQ53" i="17"/>
  <c r="AR53" i="17" s="1"/>
  <c r="M12" i="17"/>
  <c r="CD4" i="17"/>
  <c r="CE4" i="17" s="1"/>
  <c r="BE4" i="17"/>
  <c r="T4" i="17"/>
  <c r="AP4" i="17"/>
  <c r="BR4" i="17"/>
  <c r="BS4" i="17" s="1"/>
  <c r="CA4" i="17"/>
  <c r="CB4" i="17" s="1"/>
  <c r="BL4" i="17"/>
  <c r="BM4" i="17" s="1"/>
  <c r="BF4" i="17"/>
  <c r="BG4" i="17" s="1"/>
  <c r="AZ4" i="17"/>
  <c r="BA4" i="17" s="1"/>
  <c r="AQ4" i="17"/>
  <c r="AR4" i="17" s="1"/>
  <c r="AT4" i="17"/>
  <c r="AU4" i="17" s="1"/>
  <c r="BX4" i="17"/>
  <c r="BY4" i="17" s="1"/>
  <c r="BO4" i="17"/>
  <c r="BP4" i="17" s="1"/>
  <c r="AQ3" i="17"/>
  <c r="AR3" i="17" s="1"/>
  <c r="BL3" i="17"/>
  <c r="BM3" i="17" s="1"/>
  <c r="AZ3" i="17"/>
  <c r="BA3" i="17" s="1"/>
  <c r="AN3" i="17"/>
  <c r="AO3" i="17" s="1"/>
  <c r="BR3" i="17"/>
  <c r="BS3" i="17" s="1"/>
  <c r="AT3" i="17"/>
  <c r="AU3" i="17" s="1"/>
  <c r="CG3" i="17"/>
  <c r="CH3" i="17" s="1"/>
  <c r="AK2" i="17"/>
  <c r="BT2" i="17"/>
  <c r="AV2" i="17"/>
  <c r="AS2" i="17"/>
  <c r="BN2" i="17"/>
  <c r="BH2" i="17"/>
  <c r="BE2" i="17"/>
  <c r="BM59" i="17"/>
  <c r="BG9" i="17"/>
  <c r="M8" i="17"/>
  <c r="AW8" i="17" s="1"/>
  <c r="L13" i="17"/>
  <c r="BC4" i="17"/>
  <c r="BD4" i="17" s="1"/>
  <c r="BE31" i="17"/>
  <c r="BH37" i="17"/>
  <c r="BF37" i="17"/>
  <c r="BG37" i="17" s="1"/>
  <c r="M3" i="17"/>
  <c r="AW3" i="17" s="1"/>
  <c r="AP12" i="17"/>
  <c r="AS22" i="17"/>
  <c r="AB42" i="17"/>
  <c r="AC52" i="17"/>
  <c r="BU52" i="17" s="1"/>
  <c r="BB62" i="17"/>
  <c r="T62" i="17"/>
  <c r="BB11" i="17"/>
  <c r="AP11" i="17"/>
  <c r="AK11" i="17"/>
  <c r="CG11" i="17" s="1"/>
  <c r="BN11" i="17"/>
  <c r="M11" i="17"/>
  <c r="AW11" i="17" s="1"/>
  <c r="AX11" i="17" s="1"/>
  <c r="CC10" i="17"/>
  <c r="AB10" i="17"/>
  <c r="AV9" i="17"/>
  <c r="AB9" i="17"/>
  <c r="AS8" i="17"/>
  <c r="CF7" i="17"/>
  <c r="BH7" i="17"/>
  <c r="AQ7" i="17"/>
  <c r="AR7" i="17" s="1"/>
  <c r="U6" i="17"/>
  <c r="BI6" i="17" s="1"/>
  <c r="BZ5" i="17"/>
  <c r="AP5" i="17"/>
  <c r="AJ5" i="17"/>
  <c r="CI5" i="17" s="1"/>
  <c r="BB4" i="17"/>
  <c r="BO3" i="17"/>
  <c r="BP3" i="17" s="1"/>
  <c r="L12" i="17"/>
  <c r="AZ21" i="17"/>
  <c r="BA21" i="17" s="1"/>
  <c r="CC21" i="17"/>
  <c r="L21" i="17"/>
  <c r="AJ17" i="17"/>
  <c r="CC17" i="17"/>
  <c r="BX16" i="17"/>
  <c r="BY16" i="17" s="1"/>
  <c r="CF15" i="17"/>
  <c r="T15" i="17"/>
  <c r="BK15" i="17" s="1"/>
  <c r="BB15" i="17"/>
  <c r="AK14" i="17"/>
  <c r="CG14" i="17" s="1"/>
  <c r="AK13" i="17"/>
  <c r="CG13" i="17" s="1"/>
  <c r="CD13" i="17"/>
  <c r="CE13" i="17" s="1"/>
  <c r="CF31" i="17"/>
  <c r="CA29" i="17"/>
  <c r="CB29" i="17" s="1"/>
  <c r="AC29" i="17"/>
  <c r="BU29" i="17" s="1"/>
  <c r="BL29" i="17"/>
  <c r="BM29" i="17" s="1"/>
  <c r="BE27" i="17"/>
  <c r="L27" i="17"/>
  <c r="AP27" i="17"/>
  <c r="U23" i="17"/>
  <c r="BI23" i="17" s="1"/>
  <c r="BJ23" i="17" s="1"/>
  <c r="AJ59" i="17"/>
  <c r="BZ59" i="17"/>
  <c r="AM69" i="17"/>
  <c r="AM65" i="17"/>
  <c r="CJ65" i="17" s="1"/>
  <c r="AS5" i="17"/>
  <c r="T3" i="17"/>
  <c r="BB3" i="17"/>
  <c r="BQ21" i="17"/>
  <c r="L3" i="17"/>
  <c r="AP3" i="17"/>
  <c r="AB52" i="17"/>
  <c r="AC62" i="17"/>
  <c r="BU62" i="17" s="1"/>
  <c r="CC11" i="17"/>
  <c r="AZ11" i="17"/>
  <c r="BA11" i="17" s="1"/>
  <c r="AO11" i="17"/>
  <c r="T11" i="17"/>
  <c r="U10" i="17"/>
  <c r="BI10" i="17" s="1"/>
  <c r="AJ8" i="17"/>
  <c r="T6" i="17"/>
  <c r="BB5" i="17"/>
  <c r="AC5" i="17"/>
  <c r="BU5" i="17" s="1"/>
  <c r="BQ4" i="17"/>
  <c r="AV4" i="17"/>
  <c r="AN4" i="17"/>
  <c r="AO4" i="17" s="1"/>
  <c r="AK21" i="17"/>
  <c r="CG21" i="17" s="1"/>
  <c r="AJ20" i="17"/>
  <c r="CC20" i="17"/>
  <c r="CC18" i="17"/>
  <c r="AT13" i="17"/>
  <c r="AU13" i="17" s="1"/>
  <c r="BQ27" i="17"/>
  <c r="AB27" i="17"/>
  <c r="AC26" i="17"/>
  <c r="BU26" i="17" s="1"/>
  <c r="BN26" i="17"/>
  <c r="BL26" i="17"/>
  <c r="BM26" i="17" s="1"/>
  <c r="BZ23" i="17"/>
  <c r="AP23" i="17"/>
  <c r="L23" i="17"/>
  <c r="U44" i="17"/>
  <c r="BI44" i="17" s="1"/>
  <c r="BF44" i="17"/>
  <c r="BG44" i="17" s="1"/>
  <c r="AP62" i="17"/>
  <c r="L62" i="17"/>
  <c r="AS11" i="17"/>
  <c r="BQ52" i="17"/>
  <c r="AL69" i="17"/>
  <c r="AL65" i="17"/>
  <c r="AQ5" i="17"/>
  <c r="AR5" i="17" s="1"/>
  <c r="T17" i="17"/>
  <c r="BE22" i="17"/>
  <c r="L22" i="17"/>
  <c r="M32" i="17"/>
  <c r="AW32" i="17" s="1"/>
  <c r="BN62" i="17"/>
  <c r="AB62" i="17"/>
  <c r="AM71" i="17"/>
  <c r="AM67" i="17"/>
  <c r="AM63" i="17"/>
  <c r="AB11" i="17"/>
  <c r="BH11" i="17"/>
  <c r="AQ10" i="17"/>
  <c r="AR10" i="17" s="1"/>
  <c r="AJ10" i="17"/>
  <c r="CC9" i="17"/>
  <c r="AN7" i="17"/>
  <c r="AO7" i="17" s="1"/>
  <c r="AS6" i="17"/>
  <c r="BX5" i="17"/>
  <c r="BY5" i="17" s="1"/>
  <c r="AK4" i="17"/>
  <c r="CG4" i="17" s="1"/>
  <c r="AC4" i="17"/>
  <c r="BU4" i="17" s="1"/>
  <c r="U4" i="17"/>
  <c r="BI4" i="17" s="1"/>
  <c r="BH3" i="17"/>
  <c r="BF21" i="17"/>
  <c r="BG21" i="17" s="1"/>
  <c r="BH21" i="17"/>
  <c r="CC19" i="17"/>
  <c r="AC18" i="17"/>
  <c r="BU18" i="17" s="1"/>
  <c r="BZ14" i="17"/>
  <c r="AB31" i="17"/>
  <c r="AK27" i="17"/>
  <c r="CG27" i="17" s="1"/>
  <c r="CC27" i="17"/>
  <c r="AC25" i="17"/>
  <c r="BL25" i="17"/>
  <c r="BM25" i="17" s="1"/>
  <c r="AB23" i="17"/>
  <c r="AZ23" i="17"/>
  <c r="BA23" i="17" s="1"/>
  <c r="BB23" i="17"/>
  <c r="M47" i="17"/>
  <c r="AW47" i="17" s="1"/>
  <c r="AV47" i="17"/>
  <c r="L43" i="17"/>
  <c r="AP43" i="17"/>
  <c r="AV58" i="17"/>
  <c r="AT58" i="17"/>
  <c r="AU58" i="17" s="1"/>
  <c r="M42" i="17"/>
  <c r="AW42" i="17" s="1"/>
  <c r="AJ4" i="17"/>
  <c r="AB21" i="17"/>
  <c r="BT18" i="17"/>
  <c r="L17" i="17"/>
  <c r="AC14" i="17"/>
  <c r="BU14" i="17" s="1"/>
  <c r="AB13" i="17"/>
  <c r="M28" i="17"/>
  <c r="M24" i="17"/>
  <c r="AW24" i="17" s="1"/>
  <c r="AS24" i="17"/>
  <c r="AK23" i="17"/>
  <c r="CG23" i="17" s="1"/>
  <c r="CC23" i="17"/>
  <c r="AN41" i="17"/>
  <c r="AO41" i="17" s="1"/>
  <c r="AP41" i="17"/>
  <c r="AO15" i="17"/>
  <c r="CC8" i="17"/>
  <c r="U22" i="17"/>
  <c r="M9" i="17"/>
  <c r="AW9" i="17" s="1"/>
  <c r="BQ22" i="17"/>
  <c r="T22" i="17"/>
  <c r="U32" i="17"/>
  <c r="BI32" i="17" s="1"/>
  <c r="M52" i="17"/>
  <c r="AW52" i="17" s="1"/>
  <c r="BZ62" i="17"/>
  <c r="AM70" i="17"/>
  <c r="AM66" i="17"/>
  <c r="CF11" i="17"/>
  <c r="BB10" i="17"/>
  <c r="BT10" i="17"/>
  <c r="BE10" i="17"/>
  <c r="AB7" i="17"/>
  <c r="AK6" i="17"/>
  <c r="CG6" i="17" s="1"/>
  <c r="BE5" i="17"/>
  <c r="AS4" i="17"/>
  <c r="BX21" i="17"/>
  <c r="BY21" i="17" s="1"/>
  <c r="U20" i="17"/>
  <c r="BI20" i="17" s="1"/>
  <c r="BB19" i="17"/>
  <c r="U18" i="17"/>
  <c r="BI18" i="17" s="1"/>
  <c r="BZ15" i="17"/>
  <c r="BR14" i="17"/>
  <c r="BS14" i="17" s="1"/>
  <c r="CC14" i="17"/>
  <c r="T13" i="17"/>
  <c r="AJ31" i="17"/>
  <c r="BZ31" i="17"/>
  <c r="BC30" i="17"/>
  <c r="BD30" i="17" s="1"/>
  <c r="BE30" i="17"/>
  <c r="M30" i="17"/>
  <c r="AW30" i="17" s="1"/>
  <c r="AN30" i="17"/>
  <c r="AO30" i="17" s="1"/>
  <c r="AP30" i="17"/>
  <c r="BB27" i="17"/>
  <c r="AK25" i="17"/>
  <c r="CG25" i="17" s="1"/>
  <c r="AB41" i="17"/>
  <c r="T48" i="17"/>
  <c r="BB48" i="17"/>
  <c r="AJ47" i="17"/>
  <c r="BZ47" i="17"/>
  <c r="M14" i="17"/>
  <c r="AW14" i="17" s="1"/>
  <c r="AS14" i="17"/>
  <c r="AK49" i="17"/>
  <c r="CG49" i="17" s="1"/>
  <c r="BX49" i="17"/>
  <c r="BY49" i="17" s="1"/>
  <c r="T12" i="17"/>
  <c r="B84" i="19" s="1"/>
  <c r="L32" i="17"/>
  <c r="AC10" i="17"/>
  <c r="BU10" i="17" s="1"/>
  <c r="U7" i="17"/>
  <c r="AB12" i="17"/>
  <c r="B85" i="19" s="1"/>
  <c r="AC22" i="17"/>
  <c r="T32" i="17"/>
  <c r="U42" i="17"/>
  <c r="BI42" i="17" s="1"/>
  <c r="L52" i="17"/>
  <c r="M62" i="17"/>
  <c r="BZ10" i="17"/>
  <c r="AK10" i="17"/>
  <c r="CG10" i="17" s="1"/>
  <c r="T8" i="17"/>
  <c r="AJ6" i="17"/>
  <c r="BE21" i="17"/>
  <c r="T21" i="17"/>
  <c r="M19" i="17"/>
  <c r="AW19" i="17" s="1"/>
  <c r="AN19" i="17"/>
  <c r="AO19" i="17" s="1"/>
  <c r="AJ18" i="17"/>
  <c r="BZ18" i="17"/>
  <c r="M18" i="17"/>
  <c r="AW18" i="17" s="1"/>
  <c r="AS18" i="17"/>
  <c r="AK16" i="17"/>
  <c r="CG16" i="17" s="1"/>
  <c r="U14" i="17"/>
  <c r="BI14" i="17" s="1"/>
  <c r="AJ13" i="17"/>
  <c r="BZ13" i="17"/>
  <c r="AK28" i="17"/>
  <c r="CG28" i="17" s="1"/>
  <c r="AJ27" i="17"/>
  <c r="BZ27" i="17"/>
  <c r="BZ48" i="17"/>
  <c r="T20" i="17"/>
  <c r="BE19" i="17"/>
  <c r="U15" i="17"/>
  <c r="BI15" i="17" s="1"/>
  <c r="BO13" i="17"/>
  <c r="BP13" i="17" s="1"/>
  <c r="AP31" i="17"/>
  <c r="CC30" i="17"/>
  <c r="AJ30" i="17"/>
  <c r="M29" i="17"/>
  <c r="AW29" i="17" s="1"/>
  <c r="BE28" i="17"/>
  <c r="T26" i="17"/>
  <c r="CC25" i="17"/>
  <c r="BE40" i="17"/>
  <c r="BD40" i="17"/>
  <c r="L40" i="17"/>
  <c r="AP40" i="17"/>
  <c r="BM37" i="17"/>
  <c r="BZ34" i="17"/>
  <c r="AU44" i="17"/>
  <c r="U61" i="17"/>
  <c r="BI61" i="17" s="1"/>
  <c r="BE61" i="17"/>
  <c r="AP61" i="17"/>
  <c r="AN61" i="17"/>
  <c r="AO61" i="17" s="1"/>
  <c r="AJ21" i="17"/>
  <c r="AB20" i="17"/>
  <c r="CF19" i="17"/>
  <c r="T19" i="17"/>
  <c r="M17" i="17"/>
  <c r="AW17" i="17" s="1"/>
  <c r="L16" i="17"/>
  <c r="AC15" i="17"/>
  <c r="BU15" i="17" s="1"/>
  <c r="U13" i="17"/>
  <c r="BI13" i="17" s="1"/>
  <c r="M31" i="17"/>
  <c r="AW31" i="17" s="1"/>
  <c r="L30" i="17"/>
  <c r="U29" i="17"/>
  <c r="BI29" i="17" s="1"/>
  <c r="CC28" i="17"/>
  <c r="BC28" i="17"/>
  <c r="BD28" i="17" s="1"/>
  <c r="BC27" i="17"/>
  <c r="BD27" i="17" s="1"/>
  <c r="AB26" i="17"/>
  <c r="BW26" i="17" s="1"/>
  <c r="AJ25" i="17"/>
  <c r="CF41" i="17"/>
  <c r="L41" i="17"/>
  <c r="T40" i="17"/>
  <c r="T39" i="17"/>
  <c r="AB37" i="17"/>
  <c r="AS37" i="17"/>
  <c r="L37" i="17"/>
  <c r="BH35" i="17"/>
  <c r="BZ51" i="17"/>
  <c r="AJ51" i="17"/>
  <c r="T51" i="17"/>
  <c r="L51" i="17"/>
  <c r="AV51" i="17"/>
  <c r="BC50" i="17"/>
  <c r="BD50" i="17" s="1"/>
  <c r="BE50" i="17"/>
  <c r="M50" i="17"/>
  <c r="AW50" i="17" s="1"/>
  <c r="AP50" i="17"/>
  <c r="AS47" i="17"/>
  <c r="L47" i="17"/>
  <c r="AY47" i="17" s="1"/>
  <c r="BZ58" i="17"/>
  <c r="AJ58" i="17"/>
  <c r="AV55" i="17"/>
  <c r="AK20" i="17"/>
  <c r="CG20" i="17" s="1"/>
  <c r="AC19" i="17"/>
  <c r="BU19" i="17" s="1"/>
  <c r="U17" i="17"/>
  <c r="BI17" i="17" s="1"/>
  <c r="U16" i="17"/>
  <c r="BI16" i="17" s="1"/>
  <c r="CC15" i="17"/>
  <c r="AC13" i="17"/>
  <c r="BU13" i="17" s="1"/>
  <c r="T29" i="17"/>
  <c r="M25" i="17"/>
  <c r="AW25" i="17" s="1"/>
  <c r="BE24" i="17"/>
  <c r="BX41" i="17"/>
  <c r="BY41" i="17" s="1"/>
  <c r="BZ41" i="17"/>
  <c r="AC40" i="17"/>
  <c r="BU40" i="17" s="1"/>
  <c r="BN40" i="17"/>
  <c r="CF39" i="17"/>
  <c r="BL39" i="17"/>
  <c r="BM39" i="17" s="1"/>
  <c r="AC39" i="17"/>
  <c r="BU39" i="17" s="1"/>
  <c r="M39" i="17"/>
  <c r="U37" i="17"/>
  <c r="BI37" i="17" s="1"/>
  <c r="AK35" i="17"/>
  <c r="CG35" i="17" s="1"/>
  <c r="BZ33" i="17"/>
  <c r="BB33" i="17"/>
  <c r="U51" i="17"/>
  <c r="BI51" i="17" s="1"/>
  <c r="BH51" i="17"/>
  <c r="BT47" i="17"/>
  <c r="AB43" i="17"/>
  <c r="BQ43" i="17"/>
  <c r="U55" i="17"/>
  <c r="BI55" i="17" s="1"/>
  <c r="BJ55" i="17" s="1"/>
  <c r="BH55" i="17"/>
  <c r="AK47" i="17"/>
  <c r="CG47" i="17" s="1"/>
  <c r="CF47" i="17"/>
  <c r="T46" i="17"/>
  <c r="BB46" i="17"/>
  <c r="CA45" i="17"/>
  <c r="CB45" i="17" s="1"/>
  <c r="AC45" i="17"/>
  <c r="BU45" i="17" s="1"/>
  <c r="BV45" i="17" s="1"/>
  <c r="BL45" i="17"/>
  <c r="BM45" i="17" s="1"/>
  <c r="T44" i="17"/>
  <c r="BB44" i="17"/>
  <c r="CA43" i="17"/>
  <c r="CB43" i="17" s="1"/>
  <c r="CC43" i="17"/>
  <c r="M20" i="17"/>
  <c r="AW20" i="17" s="1"/>
  <c r="BB18" i="17"/>
  <c r="AK17" i="17"/>
  <c r="CG17" i="17" s="1"/>
  <c r="AC16" i="17"/>
  <c r="BU16" i="17" s="1"/>
  <c r="AQ16" i="17"/>
  <c r="AR16" i="17" s="1"/>
  <c r="AJ15" i="17"/>
  <c r="BH15" i="17"/>
  <c r="T14" i="17"/>
  <c r="AC31" i="17"/>
  <c r="BU31" i="17" s="1"/>
  <c r="AC30" i="17"/>
  <c r="BU30" i="17" s="1"/>
  <c r="CC29" i="17"/>
  <c r="AU28" i="17"/>
  <c r="M26" i="17"/>
  <c r="AW26" i="17" s="1"/>
  <c r="U25" i="17"/>
  <c r="BI25" i="17" s="1"/>
  <c r="CC24" i="17"/>
  <c r="T24" i="17"/>
  <c r="BK24" i="17" s="1"/>
  <c r="M41" i="17"/>
  <c r="AK39" i="17"/>
  <c r="CG39" i="17" s="1"/>
  <c r="BZ39" i="17"/>
  <c r="M38" i="17"/>
  <c r="AW38" i="17" s="1"/>
  <c r="AT38" i="17"/>
  <c r="AU38" i="17" s="1"/>
  <c r="AJ37" i="17"/>
  <c r="CF37" i="17"/>
  <c r="AC36" i="17"/>
  <c r="BU36" i="17" s="1"/>
  <c r="BN36" i="17"/>
  <c r="U35" i="17"/>
  <c r="BI35" i="17" s="1"/>
  <c r="AC34" i="17"/>
  <c r="BU34" i="17" s="1"/>
  <c r="BR34" i="17"/>
  <c r="BS34" i="17" s="1"/>
  <c r="T50" i="17"/>
  <c r="BB50" i="17"/>
  <c r="M59" i="17"/>
  <c r="AV59" i="17"/>
  <c r="BR56" i="17"/>
  <c r="BS56" i="17" s="1"/>
  <c r="BT56" i="17"/>
  <c r="M56" i="17"/>
  <c r="AW56" i="17" s="1"/>
  <c r="AN56" i="17"/>
  <c r="AO56" i="17" s="1"/>
  <c r="BH54" i="17"/>
  <c r="BN53" i="17"/>
  <c r="CF3" i="17"/>
  <c r="U3" i="17"/>
  <c r="BI3" i="17" s="1"/>
  <c r="AC21" i="17"/>
  <c r="BU21" i="17" s="1"/>
  <c r="L20" i="17"/>
  <c r="AJ19" i="17"/>
  <c r="BH19" i="17"/>
  <c r="AB16" i="17"/>
  <c r="M15" i="17"/>
  <c r="AW15" i="17" s="1"/>
  <c r="BO31" i="17"/>
  <c r="BP31" i="17" s="1"/>
  <c r="AK31" i="17"/>
  <c r="CG31" i="17" s="1"/>
  <c r="AT31" i="17"/>
  <c r="AU31" i="17" s="1"/>
  <c r="AB30" i="17"/>
  <c r="AU30" i="17"/>
  <c r="AK29" i="17"/>
  <c r="CG29" i="17" s="1"/>
  <c r="M27" i="17"/>
  <c r="AW27" i="17" s="1"/>
  <c r="AN26" i="17"/>
  <c r="AO26" i="17" s="1"/>
  <c r="L26" i="17"/>
  <c r="T25" i="17"/>
  <c r="BB24" i="17"/>
  <c r="M23" i="17"/>
  <c r="AJ41" i="17"/>
  <c r="U41" i="17"/>
  <c r="BI41" i="17" s="1"/>
  <c r="AS41" i="17"/>
  <c r="CC38" i="17"/>
  <c r="T37" i="17"/>
  <c r="AK33" i="17"/>
  <c r="CG33" i="17" s="1"/>
  <c r="CH33" i="17" s="1"/>
  <c r="AC33" i="17"/>
  <c r="BU33" i="17" s="1"/>
  <c r="U33" i="17"/>
  <c r="BI33" i="17" s="1"/>
  <c r="M33" i="17"/>
  <c r="AY33" i="17" s="1"/>
  <c r="AN33" i="17"/>
  <c r="AO33" i="17" s="1"/>
  <c r="CC49" i="17"/>
  <c r="AK45" i="17"/>
  <c r="CG45" i="17" s="1"/>
  <c r="BX45" i="17"/>
  <c r="BY45" i="17" s="1"/>
  <c r="AK53" i="17"/>
  <c r="CG53" i="17" s="1"/>
  <c r="BX53" i="17"/>
  <c r="BY53" i="17" s="1"/>
  <c r="BZ53" i="17"/>
  <c r="AK41" i="17"/>
  <c r="CG41" i="17" s="1"/>
  <c r="BQ41" i="17"/>
  <c r="CC40" i="17"/>
  <c r="AB40" i="17"/>
  <c r="AU40" i="17"/>
  <c r="AJ39" i="17"/>
  <c r="BZ37" i="17"/>
  <c r="BB37" i="17"/>
  <c r="AK37" i="17"/>
  <c r="CG37" i="17" s="1"/>
  <c r="BQ37" i="17"/>
  <c r="M36" i="17"/>
  <c r="AW36" i="17" s="1"/>
  <c r="BT34" i="17"/>
  <c r="BE34" i="17"/>
  <c r="AC51" i="17"/>
  <c r="AC50" i="17"/>
  <c r="BU50" i="17" s="1"/>
  <c r="L49" i="17"/>
  <c r="BY47" i="17"/>
  <c r="BE47" i="17"/>
  <c r="AB46" i="17"/>
  <c r="M45" i="17"/>
  <c r="AW45" i="17" s="1"/>
  <c r="BE43" i="17"/>
  <c r="AQ43" i="17"/>
  <c r="AR43" i="17" s="1"/>
  <c r="AJ60" i="17"/>
  <c r="BG60" i="17"/>
  <c r="AK57" i="17"/>
  <c r="CG57" i="17" s="1"/>
  <c r="T56" i="17"/>
  <c r="L56" i="17"/>
  <c r="AJ54" i="17"/>
  <c r="BT54" i="17"/>
  <c r="BC41" i="17"/>
  <c r="BD41" i="17" s="1"/>
  <c r="AJ38" i="17"/>
  <c r="BS36" i="17"/>
  <c r="BE36" i="17"/>
  <c r="L36" i="17"/>
  <c r="BE35" i="17"/>
  <c r="AK34" i="17"/>
  <c r="CG34" i="17" s="1"/>
  <c r="BC34" i="17"/>
  <c r="BD34" i="17" s="1"/>
  <c r="AK51" i="17"/>
  <c r="CG51" i="17" s="1"/>
  <c r="AS51" i="17"/>
  <c r="AB50" i="17"/>
  <c r="AP49" i="17"/>
  <c r="AN45" i="17"/>
  <c r="AO45" i="17" s="1"/>
  <c r="BE45" i="17"/>
  <c r="AP45" i="17"/>
  <c r="BT44" i="17"/>
  <c r="BD43" i="17"/>
  <c r="AC61" i="17"/>
  <c r="BU61" i="17" s="1"/>
  <c r="BC61" i="17"/>
  <c r="BD61" i="17" s="1"/>
  <c r="M60" i="17"/>
  <c r="AW60" i="17" s="1"/>
  <c r="BT58" i="17"/>
  <c r="BZ54" i="17"/>
  <c r="AC38" i="17"/>
  <c r="BU38" i="17" s="1"/>
  <c r="T34" i="17"/>
  <c r="AT47" i="17"/>
  <c r="AU47" i="17" s="1"/>
  <c r="AJ46" i="17"/>
  <c r="U45" i="17"/>
  <c r="BI45" i="17" s="1"/>
  <c r="BF45" i="17"/>
  <c r="BG45" i="17" s="1"/>
  <c r="M43" i="17"/>
  <c r="AW43" i="17" s="1"/>
  <c r="L60" i="17"/>
  <c r="M57" i="17"/>
  <c r="AB56" i="17"/>
  <c r="BB54" i="17"/>
  <c r="M54" i="17"/>
  <c r="BG53" i="17"/>
  <c r="AN23" i="17"/>
  <c r="AO23" i="17" s="1"/>
  <c r="M40" i="17"/>
  <c r="BR38" i="17"/>
  <c r="BS38" i="17" s="1"/>
  <c r="BE38" i="17"/>
  <c r="T36" i="17"/>
  <c r="BB35" i="17"/>
  <c r="CC35" i="17"/>
  <c r="T35" i="17"/>
  <c r="M34" i="17"/>
  <c r="AW34" i="17" s="1"/>
  <c r="BT51" i="17"/>
  <c r="BQ51" i="17"/>
  <c r="AJ50" i="17"/>
  <c r="U49" i="17"/>
  <c r="BI49" i="17" s="1"/>
  <c r="BF49" i="17"/>
  <c r="BG49" i="17" s="1"/>
  <c r="M46" i="17"/>
  <c r="AW46" i="17" s="1"/>
  <c r="U43" i="17"/>
  <c r="BI43" i="17" s="1"/>
  <c r="BJ43" i="17" s="1"/>
  <c r="BB58" i="17"/>
  <c r="M58" i="17"/>
  <c r="AP57" i="17"/>
  <c r="BG57" i="17"/>
  <c r="AC56" i="17"/>
  <c r="BU56" i="17" s="1"/>
  <c r="BB55" i="17"/>
  <c r="U54" i="17"/>
  <c r="BI54" i="17" s="1"/>
  <c r="M37" i="17"/>
  <c r="CC36" i="17"/>
  <c r="U34" i="17"/>
  <c r="BI34" i="17" s="1"/>
  <c r="BN49" i="17"/>
  <c r="U47" i="17"/>
  <c r="BI47" i="17" s="1"/>
  <c r="BZ46" i="17"/>
  <c r="BP46" i="17"/>
  <c r="CC45" i="17"/>
  <c r="BN45" i="17"/>
  <c r="BH43" i="17"/>
  <c r="M61" i="17"/>
  <c r="AC60" i="17"/>
  <c r="BU60" i="17" s="1"/>
  <c r="CF59" i="17"/>
  <c r="CC59" i="17"/>
  <c r="T59" i="17"/>
  <c r="CC58" i="17"/>
  <c r="AC58" i="17"/>
  <c r="BU58" i="17" s="1"/>
  <c r="BT55" i="17"/>
  <c r="AK54" i="17"/>
  <c r="CG54" i="17" s="1"/>
  <c r="L54" i="17"/>
  <c r="AJ44" i="17"/>
  <c r="BT43" i="17"/>
  <c r="AB60" i="17"/>
  <c r="AK58" i="17"/>
  <c r="CG58" i="17" s="1"/>
  <c r="AC57" i="17"/>
  <c r="BU57" i="17" s="1"/>
  <c r="BC57" i="17"/>
  <c r="BD57" i="17" s="1"/>
  <c r="AJ55" i="17"/>
  <c r="T54" i="17"/>
  <c r="AV54" i="17"/>
  <c r="CF61" i="17"/>
  <c r="T61" i="17"/>
  <c r="CF57" i="17"/>
  <c r="BH57" i="17"/>
  <c r="AJ57" i="17"/>
  <c r="AB57" i="17"/>
  <c r="T57" i="17"/>
  <c r="L57" i="17"/>
  <c r="CF53" i="17"/>
  <c r="BH53" i="17"/>
  <c r="AJ53" i="17"/>
  <c r="AB53" i="17"/>
  <c r="T53" i="17"/>
  <c r="L53" i="17"/>
  <c r="BH61" i="17"/>
  <c r="AJ61" i="17"/>
  <c r="AB61" i="17"/>
  <c r="L61" i="17"/>
  <c r="BO61" i="17"/>
  <c r="BP61" i="17" s="1"/>
  <c r="AQ61" i="17"/>
  <c r="AR61" i="17" s="1"/>
  <c r="CA59" i="17"/>
  <c r="CB59" i="17" s="1"/>
  <c r="BC59" i="17"/>
  <c r="BD59" i="17" s="1"/>
  <c r="BO57" i="17"/>
  <c r="BP57" i="17" s="1"/>
  <c r="AQ57" i="17"/>
  <c r="AR57" i="17" s="1"/>
  <c r="CC56" i="17"/>
  <c r="BE56" i="17"/>
  <c r="CA55" i="17"/>
  <c r="CB55" i="17" s="1"/>
  <c r="BC55" i="17"/>
  <c r="BD55" i="17" s="1"/>
  <c r="AS59" i="17"/>
  <c r="BT61" i="17"/>
  <c r="AV61" i="17"/>
  <c r="BZ60" i="17"/>
  <c r="BB60" i="17"/>
  <c r="BX59" i="17"/>
  <c r="BY59" i="17" s="1"/>
  <c r="AZ59" i="17"/>
  <c r="BA59" i="17" s="1"/>
  <c r="AB59" i="17"/>
  <c r="L59" i="17"/>
  <c r="BN58" i="17"/>
  <c r="AP58" i="17"/>
  <c r="BT57" i="17"/>
  <c r="AV57" i="17"/>
  <c r="BZ56" i="17"/>
  <c r="BB56" i="17"/>
  <c r="BX55" i="17"/>
  <c r="BY55" i="17" s="1"/>
  <c r="AZ55" i="17"/>
  <c r="BA55" i="17" s="1"/>
  <c r="AB55" i="17"/>
  <c r="L55" i="17"/>
  <c r="BN54" i="17"/>
  <c r="AP54" i="17"/>
  <c r="BT53" i="17"/>
  <c r="AV53" i="17"/>
  <c r="CA61" i="17"/>
  <c r="CB61" i="17" s="1"/>
  <c r="BQ60" i="17"/>
  <c r="AS60" i="17"/>
  <c r="AK60" i="17"/>
  <c r="CG60" i="17" s="1"/>
  <c r="U60" i="17"/>
  <c r="BI60" i="17" s="1"/>
  <c r="BO59" i="17"/>
  <c r="BP59" i="17" s="1"/>
  <c r="AQ59" i="17"/>
  <c r="AR59" i="17" s="1"/>
  <c r="CA57" i="17"/>
  <c r="CB57" i="17" s="1"/>
  <c r="BQ56" i="17"/>
  <c r="AS56" i="17"/>
  <c r="AK56" i="17"/>
  <c r="CG56" i="17" s="1"/>
  <c r="U56" i="17"/>
  <c r="BI56" i="17" s="1"/>
  <c r="BO55" i="17"/>
  <c r="BP55" i="17" s="1"/>
  <c r="AQ55" i="17"/>
  <c r="AR55" i="17" s="1"/>
  <c r="CF60" i="17"/>
  <c r="BH60" i="17"/>
  <c r="CD59" i="17"/>
  <c r="CE59" i="17" s="1"/>
  <c r="BN59" i="17"/>
  <c r="BF59" i="17"/>
  <c r="BG59" i="17" s="1"/>
  <c r="AP59" i="17"/>
  <c r="CF56" i="17"/>
  <c r="BH56" i="17"/>
  <c r="CD55" i="17"/>
  <c r="CE55" i="17" s="1"/>
  <c r="BN55" i="17"/>
  <c r="BF55" i="17"/>
  <c r="BG55" i="17" s="1"/>
  <c r="AP55" i="17"/>
  <c r="BQ57" i="17"/>
  <c r="AS57" i="17"/>
  <c r="CD51" i="17"/>
  <c r="CE51" i="17" s="1"/>
  <c r="BF51" i="17"/>
  <c r="BG51" i="17" s="1"/>
  <c r="BT50" i="17"/>
  <c r="BL50" i="17"/>
  <c r="BM50" i="17" s="1"/>
  <c r="AV50" i="17"/>
  <c r="AN50" i="17"/>
  <c r="AO50" i="17" s="1"/>
  <c r="BZ49" i="17"/>
  <c r="BR49" i="17"/>
  <c r="BS49" i="17" s="1"/>
  <c r="BB49" i="17"/>
  <c r="AT49" i="17"/>
  <c r="AU49" i="17" s="1"/>
  <c r="CF48" i="17"/>
  <c r="BX48" i="17"/>
  <c r="BY48" i="17" s="1"/>
  <c r="BH48" i="17"/>
  <c r="AZ48" i="17"/>
  <c r="BA48" i="17" s="1"/>
  <c r="AB48" i="17"/>
  <c r="L48" i="17"/>
  <c r="CD47" i="17"/>
  <c r="CE47" i="17" s="1"/>
  <c r="BF47" i="17"/>
  <c r="BG47" i="17" s="1"/>
  <c r="BT46" i="17"/>
  <c r="BL46" i="17"/>
  <c r="BM46" i="17" s="1"/>
  <c r="AV46" i="17"/>
  <c r="AN46" i="17"/>
  <c r="AO46" i="17" s="1"/>
  <c r="BZ45" i="17"/>
  <c r="BR45" i="17"/>
  <c r="BS45" i="17" s="1"/>
  <c r="BB45" i="17"/>
  <c r="AT45" i="17"/>
  <c r="AU45" i="17" s="1"/>
  <c r="CF44" i="17"/>
  <c r="BX44" i="17"/>
  <c r="BY44" i="17" s="1"/>
  <c r="BH44" i="17"/>
  <c r="AZ44" i="17"/>
  <c r="BA44" i="17" s="1"/>
  <c r="AB44" i="17"/>
  <c r="L44" i="17"/>
  <c r="BQ49" i="17"/>
  <c r="AS49" i="17"/>
  <c r="AC49" i="17"/>
  <c r="BU49" i="17" s="1"/>
  <c r="M49" i="17"/>
  <c r="BO48" i="17"/>
  <c r="BP48" i="17" s="1"/>
  <c r="AQ48" i="17"/>
  <c r="AR48" i="17" s="1"/>
  <c r="BQ45" i="17"/>
  <c r="AS45" i="17"/>
  <c r="BO44" i="17"/>
  <c r="BP44" i="17" s="1"/>
  <c r="AQ44" i="17"/>
  <c r="AR44" i="17" s="1"/>
  <c r="BZ50" i="17"/>
  <c r="AJ49" i="17"/>
  <c r="T49" i="17"/>
  <c r="BN48" i="17"/>
  <c r="AP48" i="17"/>
  <c r="AJ45" i="17"/>
  <c r="T45" i="17"/>
  <c r="BN44" i="17"/>
  <c r="AP44" i="17"/>
  <c r="CA51" i="17"/>
  <c r="CB51" i="17" s="1"/>
  <c r="BC51" i="17"/>
  <c r="BD51" i="17" s="1"/>
  <c r="BQ50" i="17"/>
  <c r="AS50" i="17"/>
  <c r="AK50" i="17"/>
  <c r="CG50" i="17" s="1"/>
  <c r="U50" i="17"/>
  <c r="BI50" i="17" s="1"/>
  <c r="BO49" i="17"/>
  <c r="BP49" i="17" s="1"/>
  <c r="AQ49" i="17"/>
  <c r="AR49" i="17" s="1"/>
  <c r="CA47" i="17"/>
  <c r="CB47" i="17" s="1"/>
  <c r="BC47" i="17"/>
  <c r="BD47" i="17" s="1"/>
  <c r="BQ46" i="17"/>
  <c r="BA46" i="17"/>
  <c r="AS46" i="17"/>
  <c r="AK46" i="17"/>
  <c r="CG46" i="17" s="1"/>
  <c r="U46" i="17"/>
  <c r="BI46" i="17" s="1"/>
  <c r="BO45" i="17"/>
  <c r="BP45" i="17" s="1"/>
  <c r="AQ45" i="17"/>
  <c r="AR45" i="17" s="1"/>
  <c r="CI43" i="17"/>
  <c r="BK43" i="17"/>
  <c r="BR51" i="17"/>
  <c r="BS51" i="17" s="1"/>
  <c r="CF50" i="17"/>
  <c r="BH50" i="17"/>
  <c r="CD49" i="17"/>
  <c r="CE49" i="17" s="1"/>
  <c r="BT48" i="17"/>
  <c r="BL48" i="17"/>
  <c r="BM48" i="17" s="1"/>
  <c r="AV48" i="17"/>
  <c r="AN48" i="17"/>
  <c r="AO48" i="17" s="1"/>
  <c r="BR47" i="17"/>
  <c r="BS47" i="17" s="1"/>
  <c r="CF46" i="17"/>
  <c r="BH46" i="17"/>
  <c r="CD45" i="17"/>
  <c r="CE45" i="17" s="1"/>
  <c r="BL44" i="17"/>
  <c r="BM44" i="17" s="1"/>
  <c r="AT43" i="17"/>
  <c r="AU43" i="17" s="1"/>
  <c r="CA48" i="17"/>
  <c r="CB48" i="17" s="1"/>
  <c r="BO41" i="17"/>
  <c r="BP41" i="17" s="1"/>
  <c r="AQ41" i="17"/>
  <c r="AR41" i="17" s="1"/>
  <c r="CA39" i="17"/>
  <c r="CB39" i="17" s="1"/>
  <c r="BC39" i="17"/>
  <c r="BD39" i="17" s="1"/>
  <c r="AK38" i="17"/>
  <c r="CG38" i="17" s="1"/>
  <c r="U38" i="17"/>
  <c r="BI38" i="17" s="1"/>
  <c r="BO37" i="17"/>
  <c r="BP37" i="17" s="1"/>
  <c r="AQ37" i="17"/>
  <c r="AR37" i="17" s="1"/>
  <c r="CA35" i="17"/>
  <c r="CB35" i="17" s="1"/>
  <c r="BC35" i="17"/>
  <c r="BD35" i="17" s="1"/>
  <c r="BT40" i="17"/>
  <c r="AV40" i="17"/>
  <c r="AB38" i="17"/>
  <c r="L38" i="17"/>
  <c r="BT36" i="17"/>
  <c r="BL36" i="17"/>
  <c r="BM36" i="17" s="1"/>
  <c r="AV36" i="17"/>
  <c r="AN36" i="17"/>
  <c r="AO36" i="17" s="1"/>
  <c r="AB34" i="17"/>
  <c r="L34" i="17"/>
  <c r="BQ39" i="17"/>
  <c r="AS39" i="17"/>
  <c r="BQ35" i="17"/>
  <c r="AS35" i="17"/>
  <c r="BT41" i="17"/>
  <c r="AV41" i="17"/>
  <c r="BZ40" i="17"/>
  <c r="BB40" i="17"/>
  <c r="BX39" i="17"/>
  <c r="BY39" i="17" s="1"/>
  <c r="AZ39" i="17"/>
  <c r="BA39" i="17" s="1"/>
  <c r="AB39" i="17"/>
  <c r="L39" i="17"/>
  <c r="BN38" i="17"/>
  <c r="AP38" i="17"/>
  <c r="BT37" i="17"/>
  <c r="AV37" i="17"/>
  <c r="BZ36" i="17"/>
  <c r="BB36" i="17"/>
  <c r="BX35" i="17"/>
  <c r="BY35" i="17" s="1"/>
  <c r="AZ35" i="17"/>
  <c r="BA35" i="17" s="1"/>
  <c r="AB35" i="17"/>
  <c r="L35" i="17"/>
  <c r="CD34" i="17"/>
  <c r="CE34" i="17" s="1"/>
  <c r="BN34" i="17"/>
  <c r="BF34" i="17"/>
  <c r="BG34" i="17" s="1"/>
  <c r="AP34" i="17"/>
  <c r="AV33" i="17"/>
  <c r="CA41" i="17"/>
  <c r="CB41" i="17" s="1"/>
  <c r="BQ40" i="17"/>
  <c r="AS40" i="17"/>
  <c r="AK40" i="17"/>
  <c r="CG40" i="17" s="1"/>
  <c r="U40" i="17"/>
  <c r="BI40" i="17" s="1"/>
  <c r="BO39" i="17"/>
  <c r="BP39" i="17" s="1"/>
  <c r="AQ39" i="17"/>
  <c r="AR39" i="17" s="1"/>
  <c r="CA37" i="17"/>
  <c r="CB37" i="17" s="1"/>
  <c r="BC37" i="17"/>
  <c r="BD37" i="17" s="1"/>
  <c r="BQ36" i="17"/>
  <c r="AS36" i="17"/>
  <c r="AK36" i="17"/>
  <c r="CG36" i="17" s="1"/>
  <c r="U36" i="17"/>
  <c r="BI36" i="17" s="1"/>
  <c r="BO35" i="17"/>
  <c r="BP35" i="17" s="1"/>
  <c r="AQ35" i="17"/>
  <c r="AR35" i="17" s="1"/>
  <c r="CF40" i="17"/>
  <c r="BH40" i="17"/>
  <c r="CD39" i="17"/>
  <c r="CE39" i="17" s="1"/>
  <c r="BN39" i="17"/>
  <c r="BF39" i="17"/>
  <c r="BG39" i="17" s="1"/>
  <c r="AP39" i="17"/>
  <c r="BT38" i="17"/>
  <c r="BL38" i="17"/>
  <c r="BM38" i="17" s="1"/>
  <c r="AV38" i="17"/>
  <c r="AN38" i="17"/>
  <c r="AO38" i="17" s="1"/>
  <c r="CF36" i="17"/>
  <c r="BH36" i="17"/>
  <c r="CD35" i="17"/>
  <c r="CE35" i="17" s="1"/>
  <c r="BN35" i="17"/>
  <c r="BF35" i="17"/>
  <c r="BG35" i="17" s="1"/>
  <c r="AP35" i="17"/>
  <c r="BL34" i="17"/>
  <c r="BM34" i="17" s="1"/>
  <c r="AN34" i="17"/>
  <c r="AO34" i="17" s="1"/>
  <c r="CA38" i="17"/>
  <c r="CB38" i="17" s="1"/>
  <c r="CA34" i="17"/>
  <c r="CB34" i="17" s="1"/>
  <c r="BP30" i="17"/>
  <c r="AR30" i="17"/>
  <c r="BT30" i="17"/>
  <c r="AV30" i="17"/>
  <c r="BZ29" i="17"/>
  <c r="BB29" i="17"/>
  <c r="BX28" i="17"/>
  <c r="BY28" i="17" s="1"/>
  <c r="AZ28" i="17"/>
  <c r="BA28" i="17" s="1"/>
  <c r="AJ28" i="17"/>
  <c r="AB28" i="17"/>
  <c r="T28" i="17"/>
  <c r="L28" i="17"/>
  <c r="BT26" i="17"/>
  <c r="AV26" i="17"/>
  <c r="BZ25" i="17"/>
  <c r="BB25" i="17"/>
  <c r="BX24" i="17"/>
  <c r="BY24" i="17" s="1"/>
  <c r="AZ24" i="17"/>
  <c r="BA24" i="17" s="1"/>
  <c r="AJ24" i="17"/>
  <c r="AB24" i="17"/>
  <c r="L24" i="17"/>
  <c r="BQ29" i="17"/>
  <c r="AS29" i="17"/>
  <c r="BO28" i="17"/>
  <c r="BP28" i="17" s="1"/>
  <c r="AQ28" i="17"/>
  <c r="AR28" i="17" s="1"/>
  <c r="BQ25" i="17"/>
  <c r="AS25" i="17"/>
  <c r="BO24" i="17"/>
  <c r="BP24" i="17" s="1"/>
  <c r="AQ24" i="17"/>
  <c r="AR24" i="17" s="1"/>
  <c r="BT31" i="17"/>
  <c r="AV31" i="17"/>
  <c r="BZ30" i="17"/>
  <c r="BB30" i="17"/>
  <c r="BX29" i="17"/>
  <c r="BY29" i="17" s="1"/>
  <c r="AZ29" i="17"/>
  <c r="BA29" i="17" s="1"/>
  <c r="AB29" i="17"/>
  <c r="L29" i="17"/>
  <c r="CD28" i="17"/>
  <c r="CE28" i="17" s="1"/>
  <c r="BN28" i="17"/>
  <c r="BF28" i="17"/>
  <c r="BG28" i="17" s="1"/>
  <c r="AP28" i="17"/>
  <c r="BT27" i="17"/>
  <c r="AV27" i="17"/>
  <c r="BZ26" i="17"/>
  <c r="BB26" i="17"/>
  <c r="BX25" i="17"/>
  <c r="BY25" i="17" s="1"/>
  <c r="AZ25" i="17"/>
  <c r="BA25" i="17" s="1"/>
  <c r="AB25" i="17"/>
  <c r="L25" i="17"/>
  <c r="CD24" i="17"/>
  <c r="CE24" i="17" s="1"/>
  <c r="BN24" i="17"/>
  <c r="BF24" i="17"/>
  <c r="BG24" i="17" s="1"/>
  <c r="AP24" i="17"/>
  <c r="BT23" i="17"/>
  <c r="AV23" i="17"/>
  <c r="CA31" i="17"/>
  <c r="CB31" i="17" s="1"/>
  <c r="BC31" i="17"/>
  <c r="BD31" i="17" s="1"/>
  <c r="BQ30" i="17"/>
  <c r="AS30" i="17"/>
  <c r="AK30" i="17"/>
  <c r="CG30" i="17" s="1"/>
  <c r="U30" i="17"/>
  <c r="BI30" i="17" s="1"/>
  <c r="BO29" i="17"/>
  <c r="BP29" i="17" s="1"/>
  <c r="AQ29" i="17"/>
  <c r="AR29" i="17" s="1"/>
  <c r="AW28" i="17"/>
  <c r="CA27" i="17"/>
  <c r="CB27" i="17" s="1"/>
  <c r="BQ26" i="17"/>
  <c r="AS26" i="17"/>
  <c r="AK26" i="17"/>
  <c r="CG26" i="17" s="1"/>
  <c r="U26" i="17"/>
  <c r="BI26" i="17" s="1"/>
  <c r="BO25" i="17"/>
  <c r="BP25" i="17" s="1"/>
  <c r="AQ25" i="17"/>
  <c r="AR25" i="17" s="1"/>
  <c r="CA23" i="17"/>
  <c r="CB23" i="17" s="1"/>
  <c r="BC23" i="17"/>
  <c r="BD23" i="17" s="1"/>
  <c r="BR31" i="17"/>
  <c r="BS31" i="17" s="1"/>
  <c r="CF30" i="17"/>
  <c r="BH30" i="17"/>
  <c r="CD29" i="17"/>
  <c r="CE29" i="17" s="1"/>
  <c r="BN29" i="17"/>
  <c r="BF29" i="17"/>
  <c r="BG29" i="17" s="1"/>
  <c r="AP29" i="17"/>
  <c r="BT28" i="17"/>
  <c r="BL28" i="17"/>
  <c r="BM28" i="17" s="1"/>
  <c r="AV28" i="17"/>
  <c r="AN28" i="17"/>
  <c r="AO28" i="17" s="1"/>
  <c r="CF26" i="17"/>
  <c r="BH26" i="17"/>
  <c r="CD25" i="17"/>
  <c r="CE25" i="17" s="1"/>
  <c r="BN25" i="17"/>
  <c r="BF25" i="17"/>
  <c r="BG25" i="17" s="1"/>
  <c r="AP25" i="17"/>
  <c r="BT24" i="17"/>
  <c r="BL24" i="17"/>
  <c r="BM24" i="17" s="1"/>
  <c r="AV24" i="17"/>
  <c r="AN24" i="17"/>
  <c r="AO24" i="17" s="1"/>
  <c r="BQ31" i="17"/>
  <c r="AS31" i="17"/>
  <c r="CA28" i="17"/>
  <c r="CB28" i="17" s="1"/>
  <c r="BU25" i="17"/>
  <c r="CA24" i="17"/>
  <c r="CB24" i="17" s="1"/>
  <c r="BQ23" i="17"/>
  <c r="AS23" i="17"/>
  <c r="CC16" i="17"/>
  <c r="BE16" i="17"/>
  <c r="BT20" i="17"/>
  <c r="AV20" i="17"/>
  <c r="AB18" i="17"/>
  <c r="T18" i="17"/>
  <c r="L18" i="17"/>
  <c r="BT16" i="17"/>
  <c r="AV16" i="17"/>
  <c r="AB14" i="17"/>
  <c r="L14" i="17"/>
  <c r="CA20" i="17"/>
  <c r="CB20" i="17" s="1"/>
  <c r="BC20" i="17"/>
  <c r="BD20" i="17" s="1"/>
  <c r="BQ19" i="17"/>
  <c r="AS19" i="17"/>
  <c r="AK19" i="17"/>
  <c r="CG19" i="17" s="1"/>
  <c r="U19" i="17"/>
  <c r="BI19" i="17" s="1"/>
  <c r="BO18" i="17"/>
  <c r="BP18" i="17" s="1"/>
  <c r="AQ18" i="17"/>
  <c r="AR18" i="17" s="1"/>
  <c r="CA16" i="17"/>
  <c r="CB16" i="17" s="1"/>
  <c r="BC16" i="17"/>
  <c r="BD16" i="17" s="1"/>
  <c r="BQ15" i="17"/>
  <c r="AS15" i="17"/>
  <c r="BO14" i="17"/>
  <c r="BP14" i="17" s="1"/>
  <c r="AQ14" i="17"/>
  <c r="AR14" i="17" s="1"/>
  <c r="BT21" i="17"/>
  <c r="BL21" i="17"/>
  <c r="BM21" i="17" s="1"/>
  <c r="AV21" i="17"/>
  <c r="AN21" i="17"/>
  <c r="AO21" i="17" s="1"/>
  <c r="BR20" i="17"/>
  <c r="BS20" i="17" s="1"/>
  <c r="AT20" i="17"/>
  <c r="AU20" i="17" s="1"/>
  <c r="AB19" i="17"/>
  <c r="L19" i="17"/>
  <c r="CD18" i="17"/>
  <c r="CE18" i="17" s="1"/>
  <c r="BN18" i="17"/>
  <c r="BF18" i="17"/>
  <c r="BG18" i="17" s="1"/>
  <c r="AP18" i="17"/>
  <c r="BT17" i="17"/>
  <c r="BL17" i="17"/>
  <c r="BM17" i="17" s="1"/>
  <c r="AV17" i="17"/>
  <c r="AN17" i="17"/>
  <c r="AO17" i="17" s="1"/>
  <c r="BR16" i="17"/>
  <c r="BS16" i="17" s="1"/>
  <c r="AT16" i="17"/>
  <c r="AU16" i="17" s="1"/>
  <c r="BX15" i="17"/>
  <c r="BY15" i="17" s="1"/>
  <c r="AZ15" i="17"/>
  <c r="BA15" i="17" s="1"/>
  <c r="AB15" i="17"/>
  <c r="L15" i="17"/>
  <c r="CD14" i="17"/>
  <c r="CE14" i="17" s="1"/>
  <c r="BN14" i="17"/>
  <c r="BF14" i="17"/>
  <c r="BG14" i="17" s="1"/>
  <c r="AP14" i="17"/>
  <c r="BT13" i="17"/>
  <c r="BL13" i="17"/>
  <c r="BM13" i="17" s="1"/>
  <c r="AV13" i="17"/>
  <c r="AN13" i="17"/>
  <c r="AO13" i="17" s="1"/>
  <c r="BQ20" i="17"/>
  <c r="AS20" i="17"/>
  <c r="BQ16" i="17"/>
  <c r="AS16" i="17"/>
  <c r="BC13" i="17"/>
  <c r="BD13" i="17" s="1"/>
  <c r="BZ21" i="17"/>
  <c r="BB21" i="17"/>
  <c r="CF20" i="17"/>
  <c r="BX20" i="17"/>
  <c r="BY20" i="17" s="1"/>
  <c r="BH20" i="17"/>
  <c r="AZ20" i="17"/>
  <c r="BA20" i="17" s="1"/>
  <c r="BN19" i="17"/>
  <c r="AP19" i="17"/>
  <c r="BL18" i="17"/>
  <c r="BM18" i="17" s="1"/>
  <c r="AN18" i="17"/>
  <c r="AO18" i="17" s="1"/>
  <c r="BZ17" i="17"/>
  <c r="BB17" i="17"/>
  <c r="CF16" i="17"/>
  <c r="BH16" i="17"/>
  <c r="AZ16" i="17"/>
  <c r="BA16" i="17" s="1"/>
  <c r="BN15" i="17"/>
  <c r="AP15" i="17"/>
  <c r="BL14" i="17"/>
  <c r="BM14" i="17" s="1"/>
  <c r="AN14" i="17"/>
  <c r="AO14" i="17" s="1"/>
  <c r="BO20" i="17"/>
  <c r="BP20" i="17" s="1"/>
  <c r="CA18" i="17"/>
  <c r="CB18" i="17" s="1"/>
  <c r="BO16" i="17"/>
  <c r="BP16" i="17" s="1"/>
  <c r="CA14" i="17"/>
  <c r="CB14" i="17" s="1"/>
  <c r="BU3" i="17"/>
  <c r="BV3" i="17" s="1"/>
  <c r="BW3" i="17"/>
  <c r="BI7" i="17"/>
  <c r="CD11" i="17"/>
  <c r="CE11" i="17" s="1"/>
  <c r="BF11" i="17"/>
  <c r="BG11" i="17" s="1"/>
  <c r="BT9" i="17"/>
  <c r="BL9" i="17"/>
  <c r="BM9" i="17" s="1"/>
  <c r="CA8" i="17"/>
  <c r="CB8" i="17" s="1"/>
  <c r="BC8" i="17"/>
  <c r="BD8" i="17" s="1"/>
  <c r="BZ7" i="17"/>
  <c r="BB7" i="17"/>
  <c r="AC6" i="17"/>
  <c r="BU6" i="17" s="1"/>
  <c r="CF5" i="17"/>
  <c r="BH5" i="17"/>
  <c r="AB5" i="17"/>
  <c r="CD3" i="17"/>
  <c r="CE3" i="17" s="1"/>
  <c r="BF3" i="17"/>
  <c r="BG3" i="17" s="1"/>
  <c r="AK7" i="17"/>
  <c r="CG7" i="17" s="1"/>
  <c r="BT11" i="17"/>
  <c r="BZ9" i="17"/>
  <c r="BB9" i="17"/>
  <c r="BY8" i="17"/>
  <c r="BQ8" i="17"/>
  <c r="AK8" i="17"/>
  <c r="CG8" i="17" s="1"/>
  <c r="CH8" i="17" s="1"/>
  <c r="AC8" i="17"/>
  <c r="BU8" i="17" s="1"/>
  <c r="AZ7" i="17"/>
  <c r="BA7" i="17" s="1"/>
  <c r="AJ7" i="17"/>
  <c r="T7" i="17"/>
  <c r="BN5" i="17"/>
  <c r="BT3" i="17"/>
  <c r="AB6" i="17"/>
  <c r="BR10" i="17"/>
  <c r="BS10" i="17" s="1"/>
  <c r="BQ9" i="17"/>
  <c r="AK9" i="17"/>
  <c r="CG9" i="17" s="1"/>
  <c r="AC9" i="17"/>
  <c r="BU9" i="17" s="1"/>
  <c r="U9" i="17"/>
  <c r="CF8" i="17"/>
  <c r="BH8" i="17"/>
  <c r="AB8" i="17"/>
  <c r="BN6" i="17"/>
  <c r="BT4" i="17"/>
  <c r="CI3" i="17"/>
  <c r="CA3" i="17"/>
  <c r="CB3" i="17" s="1"/>
  <c r="BC3" i="17"/>
  <c r="BD3" i="17" s="1"/>
  <c r="BE3" i="17"/>
  <c r="BQ10" i="17"/>
  <c r="CF9" i="17"/>
  <c r="BH9" i="17"/>
  <c r="AJ9" i="17"/>
  <c r="T9" i="17"/>
  <c r="BN7" i="17"/>
  <c r="BT5" i="17"/>
  <c r="CF10" i="17"/>
  <c r="BH10" i="17"/>
  <c r="BN8" i="17"/>
  <c r="BQ3" i="17"/>
  <c r="AC7" i="17"/>
  <c r="BU7" i="17" s="1"/>
  <c r="CI32" i="17"/>
  <c r="BT71" i="17"/>
  <c r="BH71" i="17"/>
  <c r="AV71" i="17"/>
  <c r="CI70" i="17"/>
  <c r="BZ69" i="17"/>
  <c r="BN69" i="17"/>
  <c r="BB69" i="17"/>
  <c r="AP69" i="17"/>
  <c r="CC68" i="17"/>
  <c r="BE68" i="17"/>
  <c r="BT67" i="17"/>
  <c r="BH67" i="17"/>
  <c r="AV67" i="17"/>
  <c r="BZ65" i="17"/>
  <c r="BN65" i="17"/>
  <c r="BB65" i="17"/>
  <c r="AP65" i="17"/>
  <c r="CC64" i="17"/>
  <c r="BE64" i="17"/>
  <c r="BT63" i="17"/>
  <c r="BH63" i="17"/>
  <c r="BQ2" i="17"/>
  <c r="BB2" i="17"/>
  <c r="AV64" i="17"/>
  <c r="CC2" i="17"/>
  <c r="CC12" i="17"/>
  <c r="BQ12" i="17"/>
  <c r="D78" i="19" s="1"/>
  <c r="L15" i="19" s="1"/>
  <c r="BE12" i="17"/>
  <c r="CC71" i="17"/>
  <c r="BQ71" i="17"/>
  <c r="BE71" i="17"/>
  <c r="CF70" i="17"/>
  <c r="BT70" i="17"/>
  <c r="BH70" i="17"/>
  <c r="AV70" i="17"/>
  <c r="CF66" i="17"/>
  <c r="BT66" i="17"/>
  <c r="BH66" i="17"/>
  <c r="AV66" i="17"/>
  <c r="BZ64" i="17"/>
  <c r="BN64" i="17"/>
  <c r="BB64" i="17"/>
  <c r="AP64" i="17"/>
  <c r="CC63" i="17"/>
  <c r="BQ63" i="17"/>
  <c r="BE63" i="17"/>
  <c r="BZ2" i="17"/>
  <c r="AV69" i="17"/>
  <c r="BZ22" i="17"/>
  <c r="BB22" i="17"/>
  <c r="CC42" i="17"/>
  <c r="BQ42" i="17"/>
  <c r="BE42" i="17"/>
  <c r="AS42" i="17"/>
  <c r="CI22" i="17"/>
  <c r="CC62" i="17"/>
  <c r="BE62" i="17"/>
  <c r="BK66" i="17"/>
  <c r="CF2" i="17"/>
  <c r="CG71" i="17"/>
  <c r="CH71" i="17" s="1"/>
  <c r="AW71" i="17"/>
  <c r="AX71" i="17" s="1"/>
  <c r="CA71" i="17"/>
  <c r="CB71" i="17" s="1"/>
  <c r="AN71" i="17"/>
  <c r="AO71" i="17" s="1"/>
  <c r="BI71" i="17"/>
  <c r="BJ71" i="17" s="1"/>
  <c r="BR71" i="17"/>
  <c r="BS71" i="17" s="1"/>
  <c r="CD71" i="17"/>
  <c r="CE71" i="17" s="1"/>
  <c r="AQ71" i="17"/>
  <c r="AR71" i="17" s="1"/>
  <c r="AZ71" i="17"/>
  <c r="BA71" i="17" s="1"/>
  <c r="BU71" i="17"/>
  <c r="BV71" i="17" s="1"/>
  <c r="BL71" i="17"/>
  <c r="BM71" i="17" s="1"/>
  <c r="BC71" i="17"/>
  <c r="BD71" i="17" s="1"/>
  <c r="AT71" i="17"/>
  <c r="AU71" i="17" s="1"/>
  <c r="BO71" i="17"/>
  <c r="BP71" i="17" s="1"/>
  <c r="BX71" i="17"/>
  <c r="BY71" i="17" s="1"/>
  <c r="BF71" i="17"/>
  <c r="BG71" i="17" s="1"/>
  <c r="CG62" i="17"/>
  <c r="CH62" i="17" s="1"/>
  <c r="AT62" i="17"/>
  <c r="AU62" i="17" s="1"/>
  <c r="BO62" i="17"/>
  <c r="BP62" i="17" s="1"/>
  <c r="BX62" i="17"/>
  <c r="BY62" i="17" s="1"/>
  <c r="BF62" i="17"/>
  <c r="BG62" i="17" s="1"/>
  <c r="CA62" i="17"/>
  <c r="CB62" i="17" s="1"/>
  <c r="AN62" i="17"/>
  <c r="AO62" i="17" s="1"/>
  <c r="BR62" i="17"/>
  <c r="BS62" i="17" s="1"/>
  <c r="AQ62" i="17"/>
  <c r="AR62" i="17" s="1"/>
  <c r="AZ62" i="17"/>
  <c r="BA62" i="17" s="1"/>
  <c r="CD62" i="17"/>
  <c r="CE62" i="17" s="1"/>
  <c r="BC62" i="17"/>
  <c r="BD62" i="17" s="1"/>
  <c r="BL62" i="17"/>
  <c r="BM62" i="17" s="1"/>
  <c r="AT2" i="17"/>
  <c r="AU2" i="17" s="1"/>
  <c r="AQ2" i="17"/>
  <c r="AR2" i="17" s="1"/>
  <c r="CD2" i="17"/>
  <c r="CE2" i="17" s="1"/>
  <c r="BL2" i="17"/>
  <c r="BM2" i="17" s="1"/>
  <c r="CA2" i="17"/>
  <c r="CB2" i="17" s="1"/>
  <c r="BX2" i="17"/>
  <c r="BY2" i="17" s="1"/>
  <c r="BI2" i="17"/>
  <c r="BO2" i="17"/>
  <c r="BP2" i="17" s="1"/>
  <c r="AZ2" i="17"/>
  <c r="BA2" i="17" s="1"/>
  <c r="BF2" i="17"/>
  <c r="BG2" i="17" s="1"/>
  <c r="BR2" i="17"/>
  <c r="BS2" i="17" s="1"/>
  <c r="BC2" i="17"/>
  <c r="BD2" i="17" s="1"/>
  <c r="CG42" i="17"/>
  <c r="CH42" i="17" s="1"/>
  <c r="BC42" i="17"/>
  <c r="BD42" i="17" s="1"/>
  <c r="AN42" i="17"/>
  <c r="AO42" i="17" s="1"/>
  <c r="BF42" i="17"/>
  <c r="BG42" i="17" s="1"/>
  <c r="BO42" i="17"/>
  <c r="BP42" i="17" s="1"/>
  <c r="BX42" i="17"/>
  <c r="BY42" i="17" s="1"/>
  <c r="BR42" i="17"/>
  <c r="BS42" i="17" s="1"/>
  <c r="AQ42" i="17"/>
  <c r="AR42" i="17" s="1"/>
  <c r="AZ42" i="17"/>
  <c r="BA42" i="17" s="1"/>
  <c r="CA42" i="17"/>
  <c r="CB42" i="17" s="1"/>
  <c r="AT42" i="17"/>
  <c r="AU42" i="17" s="1"/>
  <c r="BL42" i="17"/>
  <c r="BM42" i="17" s="1"/>
  <c r="CD42" i="17"/>
  <c r="CE42" i="17" s="1"/>
  <c r="CG66" i="17"/>
  <c r="CH66" i="17" s="1"/>
  <c r="BL66" i="17"/>
  <c r="BM66" i="17" s="1"/>
  <c r="BC66" i="17"/>
  <c r="BD66" i="17" s="1"/>
  <c r="AT66" i="17"/>
  <c r="AU66" i="17" s="1"/>
  <c r="BO66" i="17"/>
  <c r="BP66" i="17" s="1"/>
  <c r="BX66" i="17"/>
  <c r="BY66" i="17" s="1"/>
  <c r="BF66" i="17"/>
  <c r="BG66" i="17" s="1"/>
  <c r="AW66" i="17"/>
  <c r="AX66" i="17" s="1"/>
  <c r="CA66" i="17"/>
  <c r="CB66" i="17" s="1"/>
  <c r="AN66" i="17"/>
  <c r="AO66" i="17" s="1"/>
  <c r="BI66" i="17"/>
  <c r="BJ66" i="17" s="1"/>
  <c r="BR66" i="17"/>
  <c r="BS66" i="17" s="1"/>
  <c r="CD66" i="17"/>
  <c r="CE66" i="17" s="1"/>
  <c r="AQ66" i="17"/>
  <c r="AR66" i="17" s="1"/>
  <c r="AZ66" i="17"/>
  <c r="BA66" i="17" s="1"/>
  <c r="BU66" i="17"/>
  <c r="BV66" i="17" s="1"/>
  <c r="AV12" i="17"/>
  <c r="AS62" i="17"/>
  <c r="CG22" i="17"/>
  <c r="CH22" i="17" s="1"/>
  <c r="BF22" i="17"/>
  <c r="BG22" i="17" s="1"/>
  <c r="BX22" i="17"/>
  <c r="BY22" i="17" s="1"/>
  <c r="AN22" i="17"/>
  <c r="AO22" i="17" s="1"/>
  <c r="CA22" i="17"/>
  <c r="CB22" i="17" s="1"/>
  <c r="BR22" i="17"/>
  <c r="BS22" i="17" s="1"/>
  <c r="AT22" i="17"/>
  <c r="AU22" i="17" s="1"/>
  <c r="BL22" i="17"/>
  <c r="BM22" i="17" s="1"/>
  <c r="CD22" i="17"/>
  <c r="CE22" i="17" s="1"/>
  <c r="AZ22" i="17"/>
  <c r="BA22" i="17" s="1"/>
  <c r="BO22" i="17"/>
  <c r="BP22" i="17" s="1"/>
  <c r="BC22" i="17"/>
  <c r="BD22" i="17" s="1"/>
  <c r="AQ22" i="17"/>
  <c r="AR22" i="17" s="1"/>
  <c r="CG70" i="17"/>
  <c r="CH70" i="17" s="1"/>
  <c r="BL70" i="17"/>
  <c r="BM70" i="17" s="1"/>
  <c r="BC70" i="17"/>
  <c r="BD70" i="17" s="1"/>
  <c r="AT70" i="17"/>
  <c r="AU70" i="17" s="1"/>
  <c r="BO70" i="17"/>
  <c r="BP70" i="17" s="1"/>
  <c r="BX70" i="17"/>
  <c r="BY70" i="17" s="1"/>
  <c r="BF70" i="17"/>
  <c r="BG70" i="17" s="1"/>
  <c r="AW70" i="17"/>
  <c r="AX70" i="17" s="1"/>
  <c r="CA70" i="17"/>
  <c r="CB70" i="17" s="1"/>
  <c r="AN70" i="17"/>
  <c r="AO70" i="17" s="1"/>
  <c r="BI70" i="17"/>
  <c r="BJ70" i="17" s="1"/>
  <c r="BR70" i="17"/>
  <c r="BS70" i="17" s="1"/>
  <c r="CD70" i="17"/>
  <c r="CE70" i="17" s="1"/>
  <c r="BU70" i="17"/>
  <c r="BV70" i="17" s="1"/>
  <c r="AQ70" i="17"/>
  <c r="AR70" i="17" s="1"/>
  <c r="AZ70" i="17"/>
  <c r="BA70" i="17" s="1"/>
  <c r="CF12" i="17"/>
  <c r="D82" i="19" s="1"/>
  <c r="L19" i="19" s="1"/>
  <c r="CG63" i="17"/>
  <c r="CH63" i="17" s="1"/>
  <c r="AQ63" i="17"/>
  <c r="AR63" i="17" s="1"/>
  <c r="AZ63" i="17"/>
  <c r="BA63" i="17" s="1"/>
  <c r="BL63" i="17"/>
  <c r="BM63" i="17" s="1"/>
  <c r="BC63" i="17"/>
  <c r="BD63" i="17" s="1"/>
  <c r="BF63" i="17"/>
  <c r="BG63" i="17" s="1"/>
  <c r="CA63" i="17"/>
  <c r="CB63" i="17" s="1"/>
  <c r="BR63" i="17"/>
  <c r="BS63" i="17" s="1"/>
  <c r="CD63" i="17"/>
  <c r="CE63" i="17" s="1"/>
  <c r="BI63" i="17"/>
  <c r="BJ63" i="17" s="1"/>
  <c r="BU63" i="17"/>
  <c r="BV63" i="17" s="1"/>
  <c r="AN63" i="17"/>
  <c r="AO63" i="17" s="1"/>
  <c r="AT63" i="17"/>
  <c r="AU63" i="17" s="1"/>
  <c r="BO63" i="17"/>
  <c r="BP63" i="17" s="1"/>
  <c r="BX63" i="17"/>
  <c r="BY63" i="17" s="1"/>
  <c r="AW63" i="17"/>
  <c r="AX63" i="17" s="1"/>
  <c r="CG69" i="17"/>
  <c r="CH69" i="17" s="1"/>
  <c r="AW69" i="17"/>
  <c r="AX69" i="17" s="1"/>
  <c r="CA69" i="17"/>
  <c r="CB69" i="17" s="1"/>
  <c r="AN69" i="17"/>
  <c r="AO69" i="17" s="1"/>
  <c r="BI69" i="17"/>
  <c r="BJ69" i="17" s="1"/>
  <c r="BR69" i="17"/>
  <c r="BS69" i="17" s="1"/>
  <c r="CD69" i="17"/>
  <c r="CE69" i="17" s="1"/>
  <c r="AQ69" i="17"/>
  <c r="AR69" i="17" s="1"/>
  <c r="AZ69" i="17"/>
  <c r="BA69" i="17" s="1"/>
  <c r="BU69" i="17"/>
  <c r="BV69" i="17" s="1"/>
  <c r="BL69" i="17"/>
  <c r="BM69" i="17" s="1"/>
  <c r="BC69" i="17"/>
  <c r="BD69" i="17" s="1"/>
  <c r="AT69" i="17"/>
  <c r="AU69" i="17" s="1"/>
  <c r="BO69" i="17"/>
  <c r="BP69" i="17" s="1"/>
  <c r="BX69" i="17"/>
  <c r="BY69" i="17" s="1"/>
  <c r="BF69" i="17"/>
  <c r="BG69" i="17" s="1"/>
  <c r="BT12" i="17"/>
  <c r="D79" i="19" s="1"/>
  <c r="L16" i="19" s="1"/>
  <c r="BQ62" i="17"/>
  <c r="CG32" i="17"/>
  <c r="CH32" i="17" s="1"/>
  <c r="AQ32" i="17"/>
  <c r="AR32" i="17" s="1"/>
  <c r="AZ32" i="17"/>
  <c r="BA32" i="17" s="1"/>
  <c r="CA32" i="17"/>
  <c r="CB32" i="17" s="1"/>
  <c r="AT32" i="17"/>
  <c r="AU32" i="17" s="1"/>
  <c r="BC32" i="17"/>
  <c r="BD32" i="17" s="1"/>
  <c r="BL32" i="17"/>
  <c r="BM32" i="17" s="1"/>
  <c r="CD32" i="17"/>
  <c r="CE32" i="17" s="1"/>
  <c r="AN32" i="17"/>
  <c r="AO32" i="17" s="1"/>
  <c r="BO32" i="17"/>
  <c r="BP32" i="17" s="1"/>
  <c r="BX32" i="17"/>
  <c r="BY32" i="17" s="1"/>
  <c r="BF32" i="17"/>
  <c r="BG32" i="17" s="1"/>
  <c r="BR32" i="17"/>
  <c r="BS32" i="17" s="1"/>
  <c r="CG64" i="17"/>
  <c r="CH64" i="17" s="1"/>
  <c r="BL64" i="17"/>
  <c r="BM64" i="17" s="1"/>
  <c r="BC64" i="17"/>
  <c r="BD64" i="17" s="1"/>
  <c r="AT64" i="17"/>
  <c r="AU64" i="17" s="1"/>
  <c r="BO64" i="17"/>
  <c r="BP64" i="17" s="1"/>
  <c r="BX64" i="17"/>
  <c r="BY64" i="17" s="1"/>
  <c r="BF64" i="17"/>
  <c r="BG64" i="17" s="1"/>
  <c r="AW64" i="17"/>
  <c r="AX64" i="17" s="1"/>
  <c r="CA64" i="17"/>
  <c r="CB64" i="17" s="1"/>
  <c r="AN64" i="17"/>
  <c r="AO64" i="17" s="1"/>
  <c r="BI64" i="17"/>
  <c r="BJ64" i="17" s="1"/>
  <c r="BR64" i="17"/>
  <c r="BS64" i="17" s="1"/>
  <c r="CD64" i="17"/>
  <c r="CE64" i="17" s="1"/>
  <c r="AQ64" i="17"/>
  <c r="AR64" i="17" s="1"/>
  <c r="AZ64" i="17"/>
  <c r="BA64" i="17" s="1"/>
  <c r="BU64" i="17"/>
  <c r="BV64" i="17" s="1"/>
  <c r="CF42" i="17"/>
  <c r="BT42" i="17"/>
  <c r="BH42" i="17"/>
  <c r="AV42" i="17"/>
  <c r="CI52" i="17"/>
  <c r="BQ65" i="17"/>
  <c r="CF64" i="17"/>
  <c r="BH12" i="17"/>
  <c r="D76" i="19" s="1"/>
  <c r="L13" i="19" s="1"/>
  <c r="CG65" i="17"/>
  <c r="CH65" i="17" s="1"/>
  <c r="AW65" i="17"/>
  <c r="AX65" i="17" s="1"/>
  <c r="CA65" i="17"/>
  <c r="CB65" i="17" s="1"/>
  <c r="AN65" i="17"/>
  <c r="AO65" i="17" s="1"/>
  <c r="BI65" i="17"/>
  <c r="BJ65" i="17" s="1"/>
  <c r="BR65" i="17"/>
  <c r="BS65" i="17" s="1"/>
  <c r="CD65" i="17"/>
  <c r="CE65" i="17" s="1"/>
  <c r="AQ65" i="17"/>
  <c r="AR65" i="17" s="1"/>
  <c r="AZ65" i="17"/>
  <c r="BA65" i="17" s="1"/>
  <c r="BU65" i="17"/>
  <c r="BV65" i="17" s="1"/>
  <c r="BL65" i="17"/>
  <c r="BM65" i="17" s="1"/>
  <c r="BC65" i="17"/>
  <c r="BD65" i="17" s="1"/>
  <c r="AT65" i="17"/>
  <c r="AU65" i="17" s="1"/>
  <c r="BO65" i="17"/>
  <c r="BP65" i="17" s="1"/>
  <c r="BX65" i="17"/>
  <c r="BY65" i="17" s="1"/>
  <c r="BF65" i="17"/>
  <c r="BG65" i="17" s="1"/>
  <c r="CG67" i="17"/>
  <c r="CH67" i="17" s="1"/>
  <c r="AW67" i="17"/>
  <c r="AX67" i="17" s="1"/>
  <c r="CA67" i="17"/>
  <c r="CB67" i="17" s="1"/>
  <c r="AN67" i="17"/>
  <c r="AO67" i="17" s="1"/>
  <c r="BI67" i="17"/>
  <c r="BJ67" i="17" s="1"/>
  <c r="BR67" i="17"/>
  <c r="BS67" i="17" s="1"/>
  <c r="CD67" i="17"/>
  <c r="CE67" i="17" s="1"/>
  <c r="AQ67" i="17"/>
  <c r="AR67" i="17" s="1"/>
  <c r="AZ67" i="17"/>
  <c r="BA67" i="17" s="1"/>
  <c r="BU67" i="17"/>
  <c r="BV67" i="17" s="1"/>
  <c r="BL67" i="17"/>
  <c r="BM67" i="17" s="1"/>
  <c r="BC67" i="17"/>
  <c r="BD67" i="17" s="1"/>
  <c r="AT67" i="17"/>
  <c r="AU67" i="17" s="1"/>
  <c r="BO67" i="17"/>
  <c r="BP67" i="17" s="1"/>
  <c r="BX67" i="17"/>
  <c r="BY67" i="17" s="1"/>
  <c r="BF67" i="17"/>
  <c r="BG67" i="17" s="1"/>
  <c r="BC12" i="17"/>
  <c r="BD12" i="17" s="1"/>
  <c r="C75" i="19" s="1"/>
  <c r="J12" i="19" s="1"/>
  <c r="K12" i="19" s="1"/>
  <c r="BL12" i="17"/>
  <c r="BM12" i="17" s="1"/>
  <c r="BF12" i="17"/>
  <c r="BG12" i="17" s="1"/>
  <c r="BO12" i="17"/>
  <c r="BP12" i="17" s="1"/>
  <c r="BX12" i="17"/>
  <c r="BY12" i="17" s="1"/>
  <c r="C80" i="19" s="1"/>
  <c r="J17" i="19" s="1"/>
  <c r="K17" i="19" s="1"/>
  <c r="AN12" i="17"/>
  <c r="AO12" i="17" s="1"/>
  <c r="AQ12" i="17"/>
  <c r="AR12" i="17" s="1"/>
  <c r="AZ12" i="17"/>
  <c r="BA12" i="17" s="1"/>
  <c r="BI12" i="17"/>
  <c r="CG12" i="17"/>
  <c r="CH12" i="17" s="1"/>
  <c r="CD12" i="17"/>
  <c r="CE12" i="17" s="1"/>
  <c r="AT12" i="17"/>
  <c r="AU12" i="17" s="1"/>
  <c r="BR12" i="17"/>
  <c r="BS12" i="17" s="1"/>
  <c r="C79" i="19" s="1"/>
  <c r="J16" i="19" s="1"/>
  <c r="K16" i="19" s="1"/>
  <c r="BU12" i="17"/>
  <c r="CA12" i="17"/>
  <c r="CB12" i="17" s="1"/>
  <c r="CG52" i="17"/>
  <c r="CH52" i="17" s="1"/>
  <c r="BX52" i="17"/>
  <c r="BY52" i="17" s="1"/>
  <c r="AN52" i="17"/>
  <c r="AO52" i="17" s="1"/>
  <c r="BF52" i="17"/>
  <c r="BG52" i="17" s="1"/>
  <c r="BO52" i="17"/>
  <c r="BP52" i="17" s="1"/>
  <c r="BR52" i="17"/>
  <c r="BS52" i="17" s="1"/>
  <c r="CA52" i="17"/>
  <c r="CB52" i="17" s="1"/>
  <c r="AQ52" i="17"/>
  <c r="AR52" i="17" s="1"/>
  <c r="AZ52" i="17"/>
  <c r="BA52" i="17" s="1"/>
  <c r="CD52" i="17"/>
  <c r="CE52" i="17" s="1"/>
  <c r="AT52" i="17"/>
  <c r="AU52" i="17" s="1"/>
  <c r="BL52" i="17"/>
  <c r="BM52" i="17" s="1"/>
  <c r="BC52" i="17"/>
  <c r="BD52" i="17" s="1"/>
  <c r="CG68" i="17"/>
  <c r="CH68" i="17" s="1"/>
  <c r="BL68" i="17"/>
  <c r="BM68" i="17" s="1"/>
  <c r="BC68" i="17"/>
  <c r="BD68" i="17" s="1"/>
  <c r="AT68" i="17"/>
  <c r="AU68" i="17" s="1"/>
  <c r="BO68" i="17"/>
  <c r="BP68" i="17" s="1"/>
  <c r="BX68" i="17"/>
  <c r="BY68" i="17" s="1"/>
  <c r="BF68" i="17"/>
  <c r="BG68" i="17" s="1"/>
  <c r="AW68" i="17"/>
  <c r="AX68" i="17" s="1"/>
  <c r="CA68" i="17"/>
  <c r="CB68" i="17" s="1"/>
  <c r="AN68" i="17"/>
  <c r="AO68" i="17" s="1"/>
  <c r="BI68" i="17"/>
  <c r="BJ68" i="17" s="1"/>
  <c r="BR68" i="17"/>
  <c r="BS68" i="17" s="1"/>
  <c r="CD68" i="17"/>
  <c r="CE68" i="17" s="1"/>
  <c r="AQ68" i="17"/>
  <c r="AR68" i="17" s="1"/>
  <c r="AZ68" i="17"/>
  <c r="BA68" i="17" s="1"/>
  <c r="BZ42" i="17"/>
  <c r="BN42" i="17"/>
  <c r="BB42" i="17"/>
  <c r="AP42" i="17"/>
  <c r="BQ70" i="17"/>
  <c r="AS70" i="17"/>
  <c r="BZ12" i="17"/>
  <c r="BN12" i="17"/>
  <c r="D77" i="19" s="1"/>
  <c r="L14" i="19" s="1"/>
  <c r="BB12" i="17"/>
  <c r="CC32" i="17"/>
  <c r="BQ32" i="17"/>
  <c r="BE32" i="17"/>
  <c r="AS32" i="17"/>
  <c r="CI62" i="17"/>
  <c r="CF67" i="17"/>
  <c r="CI66" i="17"/>
  <c r="BW66" i="17"/>
  <c r="AY66" i="17"/>
  <c r="BN22" i="17"/>
  <c r="AP22" i="17"/>
  <c r="CF52" i="17"/>
  <c r="BH52" i="17"/>
  <c r="AV52" i="17"/>
  <c r="CI12" i="17"/>
  <c r="BZ32" i="17"/>
  <c r="BN32" i="17"/>
  <c r="BB32" i="17"/>
  <c r="AP32" i="17"/>
  <c r="CF62" i="17"/>
  <c r="BT62" i="17"/>
  <c r="BH62" i="17"/>
  <c r="AV62" i="17"/>
  <c r="CI69" i="17"/>
  <c r="BW69" i="17"/>
  <c r="BK69" i="17"/>
  <c r="AY69" i="17"/>
  <c r="BZ68" i="17"/>
  <c r="BN68" i="17"/>
  <c r="BB68" i="17"/>
  <c r="AP68" i="17"/>
  <c r="CC67" i="17"/>
  <c r="BQ67" i="17"/>
  <c r="BE67" i="17"/>
  <c r="AS12" i="17"/>
  <c r="D72" i="19" s="1"/>
  <c r="L9" i="19" s="1"/>
  <c r="CF22" i="17"/>
  <c r="BT22" i="17"/>
  <c r="BH22" i="17"/>
  <c r="AV22" i="17"/>
  <c r="CI42" i="17"/>
  <c r="BZ52" i="17"/>
  <c r="BN52" i="17"/>
  <c r="BB52" i="17"/>
  <c r="AP52" i="17"/>
  <c r="CF32" i="17"/>
  <c r="BT32" i="17"/>
  <c r="BH32" i="17"/>
  <c r="AV32" i="17"/>
  <c r="CI71" i="17"/>
  <c r="CI63" i="17"/>
  <c r="BK63" i="17"/>
  <c r="AY63" i="17"/>
  <c r="AY70" i="17"/>
  <c r="AY68" i="17"/>
  <c r="AY64" i="17"/>
  <c r="CI68" i="17"/>
  <c r="BW71" i="17"/>
  <c r="AS71" i="17"/>
  <c r="AS69" i="17"/>
  <c r="BW67" i="17"/>
  <c r="AS67" i="17"/>
  <c r="BW65" i="17"/>
  <c r="AS65" i="17"/>
  <c r="BW63" i="17"/>
  <c r="CI65" i="17"/>
  <c r="AV63" i="17"/>
  <c r="CF71" i="17"/>
  <c r="CF69" i="17"/>
  <c r="BQ68" i="17"/>
  <c r="BQ66" i="17"/>
  <c r="CF65" i="17"/>
  <c r="BQ64" i="17"/>
  <c r="CF63" i="17"/>
  <c r="BK71" i="17"/>
  <c r="BK67" i="17"/>
  <c r="BK65" i="17"/>
  <c r="CI67" i="17"/>
  <c r="AS63" i="17"/>
  <c r="AY71" i="17"/>
  <c r="AY67" i="17"/>
  <c r="AY65" i="17"/>
  <c r="BW70" i="17"/>
  <c r="BW68" i="17"/>
  <c r="AS68" i="17"/>
  <c r="AS66" i="17"/>
  <c r="BW64" i="17"/>
  <c r="AS64" i="17"/>
  <c r="AP2" i="17"/>
  <c r="AN2" i="17"/>
  <c r="AO2" i="17" s="1"/>
  <c r="C78" i="19" l="1"/>
  <c r="J15" i="19" s="1"/>
  <c r="K15" i="19" s="1"/>
  <c r="C76" i="19"/>
  <c r="J13" i="19" s="1"/>
  <c r="K13" i="19" s="1"/>
  <c r="C72" i="19"/>
  <c r="J9" i="19" s="1"/>
  <c r="K9" i="19" s="1"/>
  <c r="C77" i="19"/>
  <c r="J14" i="19" s="1"/>
  <c r="K14" i="19" s="1"/>
  <c r="AX4" i="17"/>
  <c r="C81" i="19"/>
  <c r="J18" i="19" s="1"/>
  <c r="K18" i="19" s="1"/>
  <c r="D74" i="19"/>
  <c r="L11" i="19" s="1"/>
  <c r="D75" i="19"/>
  <c r="L12" i="19" s="1"/>
  <c r="D80" i="19"/>
  <c r="L17" i="19" s="1"/>
  <c r="C71" i="19"/>
  <c r="J8" i="19" s="1"/>
  <c r="K8" i="19" s="1"/>
  <c r="D73" i="19"/>
  <c r="L10" i="19" s="1"/>
  <c r="D81" i="19"/>
  <c r="L18" i="19" s="1"/>
  <c r="BW46" i="17"/>
  <c r="CL66" i="17"/>
  <c r="AY4" i="17"/>
  <c r="CL64" i="17"/>
  <c r="BJ2" i="17"/>
  <c r="AM3" i="17"/>
  <c r="CJ3" i="17" s="1"/>
  <c r="D71" i="19"/>
  <c r="L8" i="19" s="1"/>
  <c r="C82" i="19"/>
  <c r="J19" i="19" s="1"/>
  <c r="K19" i="19" s="1"/>
  <c r="C74" i="19"/>
  <c r="J11" i="19" s="1"/>
  <c r="K11" i="19" s="1"/>
  <c r="C73" i="19"/>
  <c r="J10" i="19" s="1"/>
  <c r="K10" i="19" s="1"/>
  <c r="BW56" i="17"/>
  <c r="BW10" i="17"/>
  <c r="BK51" i="17"/>
  <c r="AX47" i="17"/>
  <c r="BK37" i="17"/>
  <c r="BW20" i="17"/>
  <c r="CI10" i="17"/>
  <c r="BW40" i="17"/>
  <c r="CI6" i="17"/>
  <c r="BW32" i="17"/>
  <c r="AX8" i="17"/>
  <c r="AY2" i="17"/>
  <c r="BW41" i="17"/>
  <c r="CH11" i="17"/>
  <c r="BW54" i="17"/>
  <c r="AL2" i="17"/>
  <c r="BK14" i="17"/>
  <c r="BJ58" i="17"/>
  <c r="BJ26" i="17"/>
  <c r="BJ30" i="17"/>
  <c r="BK5" i="17"/>
  <c r="AL16" i="17"/>
  <c r="AY22" i="17"/>
  <c r="BK10" i="17"/>
  <c r="AY51" i="17"/>
  <c r="CH18" i="17"/>
  <c r="CI2" i="17"/>
  <c r="D86" i="19" s="1"/>
  <c r="AX45" i="17"/>
  <c r="CH35" i="17"/>
  <c r="BJ21" i="17"/>
  <c r="BJ48" i="17"/>
  <c r="BW27" i="17"/>
  <c r="AY6" i="17"/>
  <c r="AY45" i="17"/>
  <c r="BV43" i="17"/>
  <c r="CI59" i="17"/>
  <c r="AM12" i="17"/>
  <c r="CJ12" i="17" s="1"/>
  <c r="BV36" i="17"/>
  <c r="BW22" i="17"/>
  <c r="BJ4" i="17"/>
  <c r="BK25" i="17"/>
  <c r="BW13" i="17"/>
  <c r="BJ16" i="17"/>
  <c r="BV4" i="17"/>
  <c r="AW7" i="17"/>
  <c r="AX7" i="17" s="1"/>
  <c r="AX13" i="17"/>
  <c r="CH34" i="17"/>
  <c r="AW12" i="17"/>
  <c r="AX12" i="17" s="1"/>
  <c r="BV58" i="17"/>
  <c r="CI51" i="17"/>
  <c r="BW23" i="17"/>
  <c r="BJ10" i="17"/>
  <c r="BK42" i="17"/>
  <c r="AL10" i="17"/>
  <c r="BV32" i="17"/>
  <c r="AL22" i="17"/>
  <c r="AY17" i="17"/>
  <c r="AY13" i="17"/>
  <c r="CI14" i="17"/>
  <c r="BK6" i="17"/>
  <c r="BW47" i="17"/>
  <c r="AX20" i="17"/>
  <c r="BJ47" i="17"/>
  <c r="AX46" i="17"/>
  <c r="BJ33" i="17"/>
  <c r="BJ8" i="17"/>
  <c r="AY43" i="17"/>
  <c r="BW52" i="17"/>
  <c r="BW21" i="17"/>
  <c r="BK39" i="17"/>
  <c r="BJ12" i="17"/>
  <c r="CH38" i="17"/>
  <c r="CI37" i="17"/>
  <c r="AX50" i="17"/>
  <c r="BW58" i="17"/>
  <c r="AX42" i="17"/>
  <c r="BK48" i="17"/>
  <c r="AL26" i="17"/>
  <c r="BJ5" i="17"/>
  <c r="CK68" i="17"/>
  <c r="CH5" i="17"/>
  <c r="BK12" i="17"/>
  <c r="D84" i="19" s="1"/>
  <c r="AY21" i="17"/>
  <c r="BV17" i="17"/>
  <c r="AX10" i="17"/>
  <c r="CH26" i="17"/>
  <c r="AM31" i="17"/>
  <c r="CJ31" i="17" s="1"/>
  <c r="BJ50" i="17"/>
  <c r="BK54" i="17"/>
  <c r="CI25" i="17"/>
  <c r="BK13" i="17"/>
  <c r="CH23" i="17"/>
  <c r="BV10" i="17"/>
  <c r="AX6" i="17"/>
  <c r="AL33" i="17"/>
  <c r="BJ62" i="17"/>
  <c r="AX30" i="17"/>
  <c r="AY46" i="17"/>
  <c r="BK44" i="17"/>
  <c r="BK29" i="17"/>
  <c r="AX31" i="17"/>
  <c r="CH10" i="17"/>
  <c r="CI20" i="17"/>
  <c r="AM22" i="17"/>
  <c r="CJ22" i="17" s="1"/>
  <c r="CL68" i="17"/>
  <c r="BW11" i="17"/>
  <c r="AM54" i="17"/>
  <c r="CJ54" i="17" s="1"/>
  <c r="CI34" i="17"/>
  <c r="CH51" i="17"/>
  <c r="BV9" i="17"/>
  <c r="BW4" i="17"/>
  <c r="CH30" i="17"/>
  <c r="AY26" i="17"/>
  <c r="BJ36" i="17"/>
  <c r="AY54" i="17"/>
  <c r="CI41" i="17"/>
  <c r="CH29" i="17"/>
  <c r="AM41" i="17"/>
  <c r="CJ41" i="17" s="1"/>
  <c r="BK20" i="17"/>
  <c r="AL32" i="17"/>
  <c r="AY30" i="17"/>
  <c r="BJ24" i="17"/>
  <c r="CI16" i="17"/>
  <c r="AM58" i="17"/>
  <c r="CJ58" i="17" s="1"/>
  <c r="AM20" i="17"/>
  <c r="CJ20" i="17" s="1"/>
  <c r="AM55" i="17"/>
  <c r="CJ55" i="17" s="1"/>
  <c r="CH59" i="17"/>
  <c r="BU22" i="17"/>
  <c r="BV22" i="17" s="1"/>
  <c r="BK8" i="17"/>
  <c r="CI18" i="17"/>
  <c r="AW2" i="17"/>
  <c r="AX2" i="17" s="1"/>
  <c r="BV7" i="17"/>
  <c r="AX17" i="17"/>
  <c r="BV27" i="17"/>
  <c r="BV41" i="17"/>
  <c r="AX51" i="17"/>
  <c r="AM43" i="17"/>
  <c r="CJ43" i="17" s="1"/>
  <c r="BK55" i="17"/>
  <c r="AX60" i="17"/>
  <c r="BW51" i="17"/>
  <c r="BV33" i="17"/>
  <c r="BW30" i="17"/>
  <c r="CL71" i="17"/>
  <c r="CK64" i="17"/>
  <c r="AM15" i="17"/>
  <c r="CJ15" i="17" s="1"/>
  <c r="CH27" i="17"/>
  <c r="CL69" i="17"/>
  <c r="AY58" i="17"/>
  <c r="BW50" i="17"/>
  <c r="AY23" i="17"/>
  <c r="AL11" i="17"/>
  <c r="AY16" i="17"/>
  <c r="CI48" i="17"/>
  <c r="BK52" i="17"/>
  <c r="BW12" i="17"/>
  <c r="D85" i="19" s="1"/>
  <c r="AY20" i="17"/>
  <c r="AW16" i="17"/>
  <c r="AX16" i="17" s="1"/>
  <c r="AX43" i="17"/>
  <c r="BV60" i="17"/>
  <c r="BV56" i="17"/>
  <c r="BV30" i="17"/>
  <c r="AL40" i="17"/>
  <c r="AM61" i="17"/>
  <c r="CJ61" i="17" s="1"/>
  <c r="AL50" i="17"/>
  <c r="AM62" i="17"/>
  <c r="CJ62" i="17" s="1"/>
  <c r="CI47" i="17"/>
  <c r="CI29" i="17"/>
  <c r="CH14" i="17"/>
  <c r="BK3" i="17"/>
  <c r="BK62" i="17"/>
  <c r="BK11" i="17"/>
  <c r="BK21" i="17"/>
  <c r="AX26" i="17"/>
  <c r="BV49" i="17"/>
  <c r="BJ34" i="17"/>
  <c r="CI54" i="17"/>
  <c r="BJ13" i="17"/>
  <c r="BK17" i="17"/>
  <c r="BV54" i="17"/>
  <c r="CG2" i="17"/>
  <c r="CH2" i="17" s="1"/>
  <c r="CI11" i="17"/>
  <c r="BJ11" i="17"/>
  <c r="CH19" i="17"/>
  <c r="BK16" i="17"/>
  <c r="BJ60" i="17"/>
  <c r="AW61" i="17"/>
  <c r="AX61" i="17" s="1"/>
  <c r="CH37" i="17"/>
  <c r="BV37" i="17"/>
  <c r="BK32" i="17"/>
  <c r="BV62" i="17"/>
  <c r="BJ31" i="17"/>
  <c r="AY10" i="17"/>
  <c r="AL62" i="17"/>
  <c r="BI22" i="17"/>
  <c r="BJ22" i="17" s="1"/>
  <c r="BK4" i="17"/>
  <c r="BK27" i="17"/>
  <c r="BJ56" i="17"/>
  <c r="AW54" i="17"/>
  <c r="AX54" i="17" s="1"/>
  <c r="BK35" i="17"/>
  <c r="AY36" i="17"/>
  <c r="BJ41" i="17"/>
  <c r="BW16" i="17"/>
  <c r="AM34" i="17"/>
  <c r="CJ34" i="17" s="1"/>
  <c r="CI15" i="17"/>
  <c r="BJ39" i="17"/>
  <c r="AM52" i="17"/>
  <c r="CJ52" i="17" s="1"/>
  <c r="AY42" i="17"/>
  <c r="AY12" i="17"/>
  <c r="D83" i="19" s="1"/>
  <c r="B83" i="19"/>
  <c r="AW23" i="17"/>
  <c r="AX23" i="17" s="1"/>
  <c r="AX22" i="17"/>
  <c r="BJ42" i="17"/>
  <c r="AL6" i="17"/>
  <c r="AM17" i="17"/>
  <c r="CJ17" i="17" s="1"/>
  <c r="AM16" i="17"/>
  <c r="CJ16" i="17" s="1"/>
  <c r="CK16" i="17" s="1"/>
  <c r="BK31" i="17"/>
  <c r="BJ40" i="17"/>
  <c r="BV46" i="17"/>
  <c r="AY60" i="17"/>
  <c r="CH55" i="17"/>
  <c r="AL60" i="17"/>
  <c r="AM37" i="17"/>
  <c r="AL52" i="17"/>
  <c r="CL52" i="17" s="1"/>
  <c r="BV26" i="17"/>
  <c r="CJ63" i="17"/>
  <c r="CK63" i="17" s="1"/>
  <c r="CH40" i="17"/>
  <c r="BJ35" i="17"/>
  <c r="CH47" i="17"/>
  <c r="BJ51" i="17"/>
  <c r="CH20" i="17"/>
  <c r="AX9" i="17"/>
  <c r="CJ71" i="17"/>
  <c r="CK71" i="17" s="1"/>
  <c r="AL27" i="17"/>
  <c r="BJ6" i="17"/>
  <c r="CI21" i="17"/>
  <c r="BJ19" i="17"/>
  <c r="BW17" i="17"/>
  <c r="BJ17" i="17"/>
  <c r="AX21" i="17"/>
  <c r="CH36" i="17"/>
  <c r="BK34" i="17"/>
  <c r="CH50" i="17"/>
  <c r="CH48" i="17"/>
  <c r="BW45" i="17"/>
  <c r="AW58" i="17"/>
  <c r="AX58" i="17" s="1"/>
  <c r="CI44" i="17"/>
  <c r="AM57" i="17"/>
  <c r="CJ57" i="17" s="1"/>
  <c r="AM59" i="17"/>
  <c r="CJ59" i="17" s="1"/>
  <c r="BV31" i="17"/>
  <c r="AM48" i="17"/>
  <c r="CJ48" i="17" s="1"/>
  <c r="BJ14" i="17"/>
  <c r="CK65" i="17"/>
  <c r="CJ67" i="17"/>
  <c r="CK67" i="17" s="1"/>
  <c r="CH6" i="17"/>
  <c r="BK22" i="17"/>
  <c r="AL30" i="17"/>
  <c r="BV40" i="17"/>
  <c r="CH16" i="17"/>
  <c r="CH25" i="17"/>
  <c r="BJ20" i="17"/>
  <c r="AM24" i="17"/>
  <c r="CJ24" i="17" s="1"/>
  <c r="BK58" i="17"/>
  <c r="AL46" i="17"/>
  <c r="BK46" i="17"/>
  <c r="AY56" i="17"/>
  <c r="BV16" i="17"/>
  <c r="BJ44" i="17"/>
  <c r="AW62" i="17"/>
  <c r="AX62" i="17" s="1"/>
  <c r="AW5" i="17"/>
  <c r="AX5" i="17" s="1"/>
  <c r="AM21" i="17"/>
  <c r="CJ21" i="17" s="1"/>
  <c r="CI27" i="17"/>
  <c r="AM27" i="17"/>
  <c r="CJ27" i="17" s="1"/>
  <c r="BW62" i="17"/>
  <c r="BV23" i="17"/>
  <c r="CI33" i="17"/>
  <c r="BW37" i="17"/>
  <c r="BJ46" i="17"/>
  <c r="CH56" i="17"/>
  <c r="CI55" i="17"/>
  <c r="AY40" i="17"/>
  <c r="CH41" i="17"/>
  <c r="BJ25" i="17"/>
  <c r="CI58" i="17"/>
  <c r="BJ29" i="17"/>
  <c r="AL31" i="17"/>
  <c r="CJ69" i="17"/>
  <c r="CK69" i="17" s="1"/>
  <c r="BJ52" i="17"/>
  <c r="AM29" i="17"/>
  <c r="CJ29" i="17" s="1"/>
  <c r="BV47" i="17"/>
  <c r="BJ32" i="17"/>
  <c r="BU2" i="17"/>
  <c r="BV2" i="17" s="1"/>
  <c r="AL8" i="17"/>
  <c r="BV11" i="17"/>
  <c r="CH15" i="17"/>
  <c r="BK23" i="17"/>
  <c r="BW33" i="17"/>
  <c r="BJ38" i="17"/>
  <c r="AM45" i="17"/>
  <c r="CJ45" i="17" s="1"/>
  <c r="CH54" i="17"/>
  <c r="BJ59" i="17"/>
  <c r="BV50" i="17"/>
  <c r="AL37" i="17"/>
  <c r="BJ15" i="17"/>
  <c r="AM44" i="17"/>
  <c r="CJ44" i="17" s="1"/>
  <c r="BW42" i="17"/>
  <c r="AM2" i="17"/>
  <c r="CJ2" i="17" s="1"/>
  <c r="CJ66" i="17"/>
  <c r="CK66" i="17" s="1"/>
  <c r="CJ70" i="17"/>
  <c r="CK70" i="17" s="1"/>
  <c r="BV12" i="17"/>
  <c r="CI4" i="17"/>
  <c r="CH13" i="17"/>
  <c r="BJ3" i="17"/>
  <c r="AX3" i="17"/>
  <c r="BV21" i="17"/>
  <c r="CH21" i="17"/>
  <c r="BJ54" i="17"/>
  <c r="CH39" i="17"/>
  <c r="CH4" i="17"/>
  <c r="CH17" i="17"/>
  <c r="BK41" i="17"/>
  <c r="BK47" i="17"/>
  <c r="AY50" i="17"/>
  <c r="AL43" i="17"/>
  <c r="CK43" i="17" s="1"/>
  <c r="AL21" i="17"/>
  <c r="AL20" i="17"/>
  <c r="AY27" i="17"/>
  <c r="BW36" i="17"/>
  <c r="AL36" i="17"/>
  <c r="BU51" i="17"/>
  <c r="BV51" i="17" s="1"/>
  <c r="BW49" i="17"/>
  <c r="CH60" i="17"/>
  <c r="BK59" i="17"/>
  <c r="AM39" i="17"/>
  <c r="CJ39" i="17" s="1"/>
  <c r="AM4" i="17"/>
  <c r="CJ4" i="17" s="1"/>
  <c r="AY8" i="17"/>
  <c r="AY11" i="17"/>
  <c r="AY62" i="17"/>
  <c r="AY52" i="17"/>
  <c r="AM11" i="17"/>
  <c r="CI17" i="17"/>
  <c r="CI23" i="17"/>
  <c r="AY37" i="17"/>
  <c r="AW37" i="17"/>
  <c r="AX37" i="17" s="1"/>
  <c r="AW40" i="17"/>
  <c r="AX40" i="17" s="1"/>
  <c r="CH46" i="17"/>
  <c r="BK50" i="17"/>
  <c r="AL54" i="17"/>
  <c r="CK54" i="17" s="1"/>
  <c r="BJ37" i="17"/>
  <c r="AM28" i="17"/>
  <c r="CJ28" i="17" s="1"/>
  <c r="AL3" i="17"/>
  <c r="AY3" i="17"/>
  <c r="AM5" i="17"/>
  <c r="CJ5" i="17" s="1"/>
  <c r="CL70" i="17"/>
  <c r="AM19" i="17"/>
  <c r="CJ19" i="17" s="1"/>
  <c r="BV20" i="17"/>
  <c r="AM13" i="17"/>
  <c r="CJ13" i="17" s="1"/>
  <c r="CH31" i="17"/>
  <c r="AM23" i="17"/>
  <c r="AX36" i="17"/>
  <c r="AL45" i="17"/>
  <c r="AM51" i="17"/>
  <c r="CJ51" i="17" s="1"/>
  <c r="AL58" i="17"/>
  <c r="AW59" i="17"/>
  <c r="AX59" i="17" s="1"/>
  <c r="AM25" i="17"/>
  <c r="CJ25" i="17" s="1"/>
  <c r="AL51" i="17"/>
  <c r="AW39" i="17"/>
  <c r="AX39" i="17" s="1"/>
  <c r="AM18" i="17"/>
  <c r="CJ18" i="17" s="1"/>
  <c r="BV13" i="17"/>
  <c r="CL65" i="17"/>
  <c r="AL23" i="17"/>
  <c r="AL12" i="17"/>
  <c r="CL63" i="17"/>
  <c r="AM10" i="17"/>
  <c r="BV52" i="17"/>
  <c r="AX32" i="17"/>
  <c r="CI13" i="17"/>
  <c r="CI39" i="17"/>
  <c r="AW57" i="17"/>
  <c r="AX57" i="17" s="1"/>
  <c r="AX56" i="17"/>
  <c r="AL47" i="17"/>
  <c r="AM42" i="17"/>
  <c r="CJ42" i="17" s="1"/>
  <c r="AM35" i="17"/>
  <c r="CJ35" i="17" s="1"/>
  <c r="AM32" i="17"/>
  <c r="AL4" i="17"/>
  <c r="CI31" i="17"/>
  <c r="AX27" i="17"/>
  <c r="BK40" i="17"/>
  <c r="AW41" i="17"/>
  <c r="AX41" i="17" s="1"/>
  <c r="CH44" i="17"/>
  <c r="AM47" i="17"/>
  <c r="CJ47" i="17" s="1"/>
  <c r="CH58" i="17"/>
  <c r="AL56" i="17"/>
  <c r="AM14" i="17"/>
  <c r="CJ14" i="17" s="1"/>
  <c r="AL13" i="17"/>
  <c r="AY9" i="17"/>
  <c r="CL67" i="17"/>
  <c r="AL42" i="17"/>
  <c r="AX52" i="17"/>
  <c r="AY32" i="17"/>
  <c r="BV42" i="17"/>
  <c r="BK33" i="17"/>
  <c r="AY41" i="17"/>
  <c r="CI35" i="17"/>
  <c r="BW43" i="17"/>
  <c r="BW60" i="17"/>
  <c r="AM33" i="17"/>
  <c r="CJ33" i="17" s="1"/>
  <c r="AW33" i="17"/>
  <c r="AX33" i="17" s="1"/>
  <c r="AM53" i="17"/>
  <c r="CJ53" i="17" s="1"/>
  <c r="AL41" i="17"/>
  <c r="AL17" i="17"/>
  <c r="CK17" i="17" s="1"/>
  <c r="BW31" i="17"/>
  <c r="BV59" i="17"/>
  <c r="BW59" i="17"/>
  <c r="BK60" i="17"/>
  <c r="AM60" i="17"/>
  <c r="CJ60" i="17" s="1"/>
  <c r="BK56" i="17"/>
  <c r="AX53" i="17"/>
  <c r="AL53" i="17"/>
  <c r="AY53" i="17"/>
  <c r="CH61" i="17"/>
  <c r="CI61" i="17"/>
  <c r="BJ53" i="17"/>
  <c r="BK53" i="17"/>
  <c r="AL57" i="17"/>
  <c r="AY57" i="17"/>
  <c r="BW53" i="17"/>
  <c r="BV53" i="17"/>
  <c r="BJ57" i="17"/>
  <c r="BK57" i="17"/>
  <c r="BJ61" i="17"/>
  <c r="BK61" i="17"/>
  <c r="CH53" i="17"/>
  <c r="CI53" i="17"/>
  <c r="BV57" i="17"/>
  <c r="BW57" i="17"/>
  <c r="CI56" i="17"/>
  <c r="CI60" i="17"/>
  <c r="AY59" i="17"/>
  <c r="AL59" i="17"/>
  <c r="AX55" i="17"/>
  <c r="AL55" i="17"/>
  <c r="AY55" i="17"/>
  <c r="AL61" i="17"/>
  <c r="AY61" i="17"/>
  <c r="CH57" i="17"/>
  <c r="CI57" i="17"/>
  <c r="BV55" i="17"/>
  <c r="BW55" i="17"/>
  <c r="BW61" i="17"/>
  <c r="BV61" i="17"/>
  <c r="AM56" i="17"/>
  <c r="AW49" i="17"/>
  <c r="AX49" i="17" s="1"/>
  <c r="AM49" i="17"/>
  <c r="CJ49" i="17" s="1"/>
  <c r="BV44" i="17"/>
  <c r="BW44" i="17"/>
  <c r="AL48" i="17"/>
  <c r="AX48" i="17"/>
  <c r="AY48" i="17"/>
  <c r="AM46" i="17"/>
  <c r="BV48" i="17"/>
  <c r="BW48" i="17"/>
  <c r="AX44" i="17"/>
  <c r="AY44" i="17"/>
  <c r="AL44" i="17"/>
  <c r="AM50" i="17"/>
  <c r="BJ49" i="17"/>
  <c r="BK49" i="17"/>
  <c r="AL49" i="17"/>
  <c r="CI46" i="17"/>
  <c r="CH49" i="17"/>
  <c r="CI49" i="17"/>
  <c r="AY49" i="17"/>
  <c r="CI50" i="17"/>
  <c r="BJ45" i="17"/>
  <c r="BK45" i="17"/>
  <c r="CH45" i="17"/>
  <c r="CI45" i="17"/>
  <c r="AX34" i="17"/>
  <c r="AY34" i="17"/>
  <c r="AL34" i="17"/>
  <c r="BV38" i="17"/>
  <c r="BW38" i="17"/>
  <c r="AM36" i="17"/>
  <c r="AX35" i="17"/>
  <c r="AY35" i="17"/>
  <c r="AL35" i="17"/>
  <c r="BV34" i="17"/>
  <c r="BW34" i="17"/>
  <c r="CI36" i="17"/>
  <c r="AM40" i="17"/>
  <c r="BV35" i="17"/>
  <c r="BW35" i="17"/>
  <c r="AY39" i="17"/>
  <c r="AL39" i="17"/>
  <c r="BK36" i="17"/>
  <c r="CI40" i="17"/>
  <c r="BV39" i="17"/>
  <c r="BW39" i="17"/>
  <c r="AM38" i="17"/>
  <c r="CJ38" i="17" s="1"/>
  <c r="BK38" i="17"/>
  <c r="CI38" i="17"/>
  <c r="AX38" i="17"/>
  <c r="AY38" i="17"/>
  <c r="AL38" i="17"/>
  <c r="AM30" i="17"/>
  <c r="CI30" i="17"/>
  <c r="AL24" i="17"/>
  <c r="AX24" i="17"/>
  <c r="AY24" i="17"/>
  <c r="BV29" i="17"/>
  <c r="BW29" i="17"/>
  <c r="AX25" i="17"/>
  <c r="AY25" i="17"/>
  <c r="AL25" i="17"/>
  <c r="BV24" i="17"/>
  <c r="BW24" i="17"/>
  <c r="AM26" i="17"/>
  <c r="BK30" i="17"/>
  <c r="CI28" i="17"/>
  <c r="CH28" i="17"/>
  <c r="BV25" i="17"/>
  <c r="BW25" i="17"/>
  <c r="CI24" i="17"/>
  <c r="CH24" i="17"/>
  <c r="BK26" i="17"/>
  <c r="AL28" i="17"/>
  <c r="AX28" i="17"/>
  <c r="AY28" i="17"/>
  <c r="BK28" i="17"/>
  <c r="BJ28" i="17"/>
  <c r="AX29" i="17"/>
  <c r="AY29" i="17"/>
  <c r="AL29" i="17"/>
  <c r="BV28" i="17"/>
  <c r="BW28" i="17"/>
  <c r="CI26" i="17"/>
  <c r="AX19" i="17"/>
  <c r="AY19" i="17"/>
  <c r="AL19" i="17"/>
  <c r="BV19" i="17"/>
  <c r="BW19" i="17"/>
  <c r="AX18" i="17"/>
  <c r="AY18" i="17"/>
  <c r="AL18" i="17"/>
  <c r="AX15" i="17"/>
  <c r="AY15" i="17"/>
  <c r="AL15" i="17"/>
  <c r="BK18" i="17"/>
  <c r="BJ18" i="17"/>
  <c r="BK19" i="17"/>
  <c r="BV15" i="17"/>
  <c r="BW15" i="17"/>
  <c r="BV18" i="17"/>
  <c r="BW18" i="17"/>
  <c r="AX14" i="17"/>
  <c r="AY14" i="17"/>
  <c r="AL14" i="17"/>
  <c r="CI19" i="17"/>
  <c r="BV14" i="17"/>
  <c r="BW14" i="17"/>
  <c r="BK9" i="17"/>
  <c r="AM9" i="17"/>
  <c r="CJ9" i="17" s="1"/>
  <c r="BI9" i="17"/>
  <c r="BJ9" i="17" s="1"/>
  <c r="CI9" i="17"/>
  <c r="CH9" i="17"/>
  <c r="BW5" i="17"/>
  <c r="BV5" i="17"/>
  <c r="CI8" i="17"/>
  <c r="AL5" i="17"/>
  <c r="AM6" i="17"/>
  <c r="BJ7" i="17"/>
  <c r="BK7" i="17"/>
  <c r="AM7" i="17"/>
  <c r="CJ7" i="17" s="1"/>
  <c r="AM8" i="17"/>
  <c r="BW9" i="17"/>
  <c r="BV8" i="17"/>
  <c r="BW8" i="17"/>
  <c r="CH7" i="17"/>
  <c r="CI7" i="17"/>
  <c r="AL9" i="17"/>
  <c r="BW7" i="17"/>
  <c r="BV6" i="17"/>
  <c r="BW6" i="17"/>
  <c r="AL7" i="17"/>
  <c r="J4" i="14"/>
  <c r="C86" i="19" l="1"/>
  <c r="C85" i="19"/>
  <c r="CK45" i="17"/>
  <c r="CK3" i="17"/>
  <c r="CK22" i="17"/>
  <c r="CL22" i="17"/>
  <c r="CK2" i="17"/>
  <c r="C83" i="19"/>
  <c r="C84" i="19"/>
  <c r="CK60" i="17"/>
  <c r="CL62" i="17"/>
  <c r="CK20" i="17"/>
  <c r="CK58" i="17"/>
  <c r="CK62" i="17"/>
  <c r="CL31" i="17"/>
  <c r="CL2" i="17"/>
  <c r="CL16" i="17"/>
  <c r="CK41" i="17"/>
  <c r="CK52" i="17"/>
  <c r="CL27" i="17"/>
  <c r="CL43" i="17"/>
  <c r="CL58" i="17"/>
  <c r="CL47" i="17"/>
  <c r="CL51" i="17"/>
  <c r="CL8" i="17"/>
  <c r="CL13" i="17"/>
  <c r="CL12" i="17"/>
  <c r="B87" i="19"/>
  <c r="I20" i="19" s="1"/>
  <c r="CJ6" i="17"/>
  <c r="CK6" i="17" s="1"/>
  <c r="CJ10" i="17"/>
  <c r="CK10" i="17" s="1"/>
  <c r="CJ8" i="17"/>
  <c r="CK8" i="17" s="1"/>
  <c r="CJ56" i="17"/>
  <c r="CK56" i="17" s="1"/>
  <c r="CJ26" i="17"/>
  <c r="CK26" i="17" s="1"/>
  <c r="CL56" i="17"/>
  <c r="CL41" i="17"/>
  <c r="CJ30" i="17"/>
  <c r="CK30" i="17" s="1"/>
  <c r="CJ50" i="17"/>
  <c r="CK50" i="17" s="1"/>
  <c r="CK31" i="17"/>
  <c r="CJ36" i="17"/>
  <c r="CK36" i="17" s="1"/>
  <c r="CJ32" i="17"/>
  <c r="CK32" i="17" s="1"/>
  <c r="CJ37" i="17"/>
  <c r="CK37" i="17" s="1"/>
  <c r="CL37" i="17"/>
  <c r="CJ40" i="17"/>
  <c r="CK40" i="17" s="1"/>
  <c r="CJ46" i="17"/>
  <c r="CK46" i="17" s="1"/>
  <c r="CL45" i="17"/>
  <c r="CL54" i="17"/>
  <c r="CJ11" i="17"/>
  <c r="CK11" i="17" s="1"/>
  <c r="CJ23" i="17"/>
  <c r="CK23" i="17" s="1"/>
  <c r="CK27" i="17"/>
  <c r="CL3" i="17"/>
  <c r="CL20" i="17"/>
  <c r="CK13" i="17"/>
  <c r="CL40" i="17"/>
  <c r="CL4" i="17"/>
  <c r="CK4" i="17"/>
  <c r="CL30" i="17"/>
  <c r="CK33" i="17"/>
  <c r="CL33" i="17"/>
  <c r="CK51" i="17"/>
  <c r="CK21" i="17"/>
  <c r="CL21" i="17"/>
  <c r="CL10" i="17"/>
  <c r="CL17" i="17"/>
  <c r="CL50" i="17"/>
  <c r="CK47" i="17"/>
  <c r="CL32" i="17"/>
  <c r="CL11" i="17"/>
  <c r="CL23" i="17"/>
  <c r="CL36" i="17"/>
  <c r="CK42" i="17"/>
  <c r="CL42" i="17"/>
  <c r="CK12" i="17"/>
  <c r="CK61" i="17"/>
  <c r="CL61" i="17"/>
  <c r="CK55" i="17"/>
  <c r="CL55" i="17"/>
  <c r="CL57" i="17"/>
  <c r="CK57" i="17"/>
  <c r="CK59" i="17"/>
  <c r="CL59" i="17"/>
  <c r="CL60" i="17"/>
  <c r="CL53" i="17"/>
  <c r="CK53" i="17"/>
  <c r="CK48" i="17"/>
  <c r="CL48" i="17"/>
  <c r="CK49" i="17"/>
  <c r="CL49" i="17"/>
  <c r="CK44" i="17"/>
  <c r="CL44" i="17"/>
  <c r="CL46" i="17"/>
  <c r="CK39" i="17"/>
  <c r="CL39" i="17"/>
  <c r="CK34" i="17"/>
  <c r="CL34" i="17"/>
  <c r="CK38" i="17"/>
  <c r="CL38" i="17"/>
  <c r="CK35" i="17"/>
  <c r="CL35" i="17"/>
  <c r="CK25" i="17"/>
  <c r="CL25" i="17"/>
  <c r="CL26" i="17"/>
  <c r="CK24" i="17"/>
  <c r="CL24" i="17"/>
  <c r="CK29" i="17"/>
  <c r="CL29" i="17"/>
  <c r="CK28" i="17"/>
  <c r="CL28" i="17"/>
  <c r="CK14" i="17"/>
  <c r="CL14" i="17"/>
  <c r="CK15" i="17"/>
  <c r="CL15" i="17"/>
  <c r="CK19" i="17"/>
  <c r="CL19" i="17"/>
  <c r="CK18" i="17"/>
  <c r="CL18" i="17"/>
  <c r="CK7" i="17"/>
  <c r="CL7" i="17"/>
  <c r="CK5" i="17"/>
  <c r="CL5" i="17"/>
  <c r="CL9" i="17"/>
  <c r="CK9" i="17"/>
  <c r="CL6" i="17"/>
  <c r="B6" i="14"/>
  <c r="C87" i="19" l="1"/>
  <c r="J20" i="19" s="1"/>
  <c r="K20" i="19" s="1"/>
  <c r="D87" i="19"/>
  <c r="L20" i="19" s="1"/>
  <c r="C87" i="14"/>
  <c r="C69" i="14"/>
  <c r="B68" i="14" s="1"/>
  <c r="B71" i="17"/>
  <c r="B70" i="17"/>
  <c r="B69" i="17"/>
  <c r="B68" i="17"/>
  <c r="B67" i="17"/>
  <c r="B66" i="17"/>
  <c r="B65" i="17"/>
  <c r="B64" i="17"/>
  <c r="B63" i="17"/>
  <c r="B62" i="17"/>
  <c r="B61" i="17"/>
  <c r="B60" i="17"/>
  <c r="B59" i="17"/>
  <c r="B58" i="17"/>
  <c r="B57" i="17"/>
  <c r="B56" i="17"/>
  <c r="B55" i="17"/>
  <c r="B54" i="17"/>
  <c r="B53" i="17"/>
  <c r="B52" i="17"/>
  <c r="B51" i="17"/>
  <c r="B50" i="17"/>
  <c r="B49" i="17"/>
  <c r="B48" i="17"/>
  <c r="B47" i="17"/>
  <c r="B46" i="17"/>
  <c r="B45" i="17"/>
  <c r="B44" i="17"/>
  <c r="B43" i="17"/>
  <c r="B42" i="17"/>
  <c r="B41" i="17"/>
  <c r="B40" i="17"/>
  <c r="B39" i="17"/>
  <c r="B38" i="17"/>
  <c r="B37" i="17"/>
  <c r="B36" i="17"/>
  <c r="B35" i="17"/>
  <c r="B34" i="17"/>
  <c r="B33" i="17"/>
  <c r="B32" i="17"/>
  <c r="B31" i="17"/>
  <c r="B30" i="17"/>
  <c r="B29" i="17"/>
  <c r="B28" i="17"/>
  <c r="B27" i="17"/>
  <c r="B26" i="17"/>
  <c r="B25" i="17"/>
  <c r="B24" i="17"/>
  <c r="B23" i="17"/>
  <c r="B22" i="17"/>
  <c r="B21" i="17"/>
  <c r="B20" i="17"/>
  <c r="B19" i="17"/>
  <c r="B18" i="17"/>
  <c r="B17" i="17"/>
  <c r="B16" i="17"/>
  <c r="B15" i="17"/>
  <c r="B14" i="17"/>
  <c r="B13" i="17"/>
  <c r="B12" i="17"/>
  <c r="B11" i="17"/>
  <c r="B10" i="17"/>
  <c r="B9" i="17"/>
  <c r="B8" i="17"/>
  <c r="B7" i="17"/>
  <c r="B6" i="17"/>
  <c r="B5" i="17"/>
  <c r="B4" i="17"/>
  <c r="B3" i="17"/>
  <c r="B2" i="17"/>
  <c r="B57" i="14"/>
  <c r="B46" i="14"/>
  <c r="B48" i="14" s="1"/>
  <c r="K2" i="14"/>
  <c r="A54" i="19" l="1"/>
  <c r="B17" i="19" s="1"/>
  <c r="A63" i="19"/>
  <c r="C15" i="19" s="1"/>
  <c r="A58" i="19"/>
  <c r="C10" i="19" s="1"/>
  <c r="A46" i="19"/>
  <c r="B9" i="19" s="1"/>
  <c r="A48" i="19"/>
  <c r="B11" i="19" s="1"/>
  <c r="A57" i="19"/>
  <c r="C9" i="19" s="1"/>
  <c r="A50" i="19"/>
  <c r="B13" i="19" s="1"/>
  <c r="A61" i="19"/>
  <c r="C13" i="19" s="1"/>
  <c r="A62" i="19"/>
  <c r="C14" i="19" s="1"/>
  <c r="A56" i="19"/>
  <c r="C8" i="19" s="1"/>
  <c r="A51" i="19"/>
  <c r="B14" i="19" s="1"/>
  <c r="A47" i="19"/>
  <c r="B10" i="19" s="1"/>
  <c r="A64" i="19"/>
  <c r="C16" i="19" s="1"/>
  <c r="A52" i="19"/>
  <c r="B15" i="19" s="1"/>
  <c r="A45" i="19"/>
  <c r="B8" i="19" s="1"/>
  <c r="A60" i="19"/>
  <c r="C12" i="19" s="1"/>
  <c r="A53" i="19"/>
  <c r="B16" i="19" s="1"/>
  <c r="A59" i="19"/>
  <c r="C11" i="19" s="1"/>
  <c r="A65" i="19"/>
  <c r="C17" i="19" s="1"/>
  <c r="A49" i="19"/>
  <c r="B12" i="19" s="1"/>
  <c r="J14" i="14"/>
  <c r="B87" i="14"/>
  <c r="D87" i="14"/>
  <c r="D85" i="14"/>
  <c r="L12" i="14" s="1"/>
  <c r="D77" i="14"/>
  <c r="C85" i="14"/>
  <c r="J12" i="14" s="1"/>
  <c r="K12" i="14" s="1"/>
  <c r="C77" i="14"/>
  <c r="B85" i="14"/>
  <c r="I12" i="14" s="1"/>
  <c r="B77" i="14"/>
  <c r="D72" i="14"/>
  <c r="B72" i="14"/>
  <c r="D84" i="14"/>
  <c r="L11" i="14" s="1"/>
  <c r="D76" i="14"/>
  <c r="C84" i="14"/>
  <c r="J11" i="14" s="1"/>
  <c r="K11" i="14" s="1"/>
  <c r="C76" i="14"/>
  <c r="B84" i="14"/>
  <c r="I11" i="14" s="1"/>
  <c r="B76" i="14"/>
  <c r="C80" i="14"/>
  <c r="D83" i="14"/>
  <c r="L10" i="14" s="1"/>
  <c r="D75" i="14"/>
  <c r="C83" i="14"/>
  <c r="J10" i="14" s="1"/>
  <c r="C75" i="14"/>
  <c r="B83" i="14"/>
  <c r="I10" i="14" s="1"/>
  <c r="B75" i="14"/>
  <c r="D80" i="14"/>
  <c r="D82" i="14"/>
  <c r="D74" i="14"/>
  <c r="C82" i="14"/>
  <c r="C74" i="14"/>
  <c r="B82" i="14"/>
  <c r="B74" i="14"/>
  <c r="B80" i="14"/>
  <c r="D81" i="14"/>
  <c r="D73" i="14"/>
  <c r="C81" i="14"/>
  <c r="C73" i="14"/>
  <c r="B81" i="14"/>
  <c r="B73" i="14"/>
  <c r="C72" i="14"/>
  <c r="D79" i="14"/>
  <c r="D71" i="14"/>
  <c r="C79" i="14"/>
  <c r="C71" i="14"/>
  <c r="B79" i="14"/>
  <c r="B71" i="14"/>
  <c r="C78" i="14"/>
  <c r="B78" i="14"/>
  <c r="D86" i="14"/>
  <c r="L13" i="14" s="1"/>
  <c r="D78" i="14"/>
  <c r="C86" i="14"/>
  <c r="J13" i="14" s="1"/>
  <c r="K13" i="14" s="1"/>
  <c r="B86" i="14"/>
  <c r="I13" i="14" s="1"/>
  <c r="B69" i="14"/>
  <c r="L7" i="14" s="1"/>
  <c r="K14" i="14"/>
  <c r="A47" i="14"/>
  <c r="B10" i="14" s="1"/>
  <c r="A56" i="14"/>
  <c r="C8" i="14" s="1"/>
  <c r="B52" i="14"/>
  <c r="A45" i="14"/>
  <c r="B8" i="14" s="1"/>
  <c r="B50" i="14"/>
  <c r="B59" i="14"/>
  <c r="A58" i="14" s="1"/>
  <c r="C10" i="14" s="1"/>
  <c r="B61" i="14"/>
  <c r="A60" i="14" s="1"/>
  <c r="C12" i="14" s="1"/>
  <c r="B63" i="14"/>
  <c r="A62" i="14" s="1"/>
  <c r="C14" i="14" s="1"/>
  <c r="B65" i="14"/>
  <c r="A64" i="14" s="1"/>
  <c r="C16" i="14" s="1"/>
  <c r="D57" i="14"/>
  <c r="A57" i="14" s="1"/>
  <c r="C9" i="14" s="1"/>
  <c r="D48" i="14"/>
  <c r="A48" i="14" s="1"/>
  <c r="B11" i="14" s="1"/>
  <c r="B54" i="14"/>
  <c r="A53" i="14" s="1"/>
  <c r="B16" i="14" s="1"/>
  <c r="D46" i="14"/>
  <c r="A46" i="14" s="1"/>
  <c r="B9" i="14" s="1"/>
  <c r="J5" i="14" l="1"/>
  <c r="L14" i="14"/>
  <c r="I14" i="14"/>
  <c r="A51" i="14"/>
  <c r="B14" i="14" s="1"/>
  <c r="D52" i="14"/>
  <c r="A52" i="14" s="1"/>
  <c r="B15" i="14" s="1"/>
  <c r="D50" i="14"/>
  <c r="A50" i="14" s="1"/>
  <c r="B13" i="14" s="1"/>
  <c r="A49" i="14"/>
  <c r="B12" i="14" s="1"/>
  <c r="D65" i="14"/>
  <c r="A65" i="14" s="1"/>
  <c r="C17" i="14" s="1"/>
  <c r="D63" i="14"/>
  <c r="A63" i="14" s="1"/>
  <c r="C15" i="14" s="1"/>
  <c r="D61" i="14"/>
  <c r="A61" i="14" s="1"/>
  <c r="C13" i="14" s="1"/>
  <c r="D59" i="14"/>
  <c r="A59" i="14" s="1"/>
  <c r="C11" i="14" s="1"/>
  <c r="D54" i="14"/>
  <c r="A54" i="14" s="1"/>
  <c r="B17" i="14" s="1"/>
  <c r="K10" i="14" l="1"/>
</calcChain>
</file>

<file path=xl/sharedStrings.xml><?xml version="1.0" encoding="utf-8"?>
<sst xmlns="http://schemas.openxmlformats.org/spreadsheetml/2006/main" count="770" uniqueCount="235">
  <si>
    <t>Analyses</t>
  </si>
  <si>
    <t>Urgences</t>
  </si>
  <si>
    <t>SLD</t>
  </si>
  <si>
    <t>Accouchement avec césarienne + SSPI</t>
  </si>
  <si>
    <t>Accouchement sans césarienne</t>
  </si>
  <si>
    <t>Bloc + SSPI</t>
  </si>
  <si>
    <t>Chimiothérapie HC</t>
  </si>
  <si>
    <t>Chimiothérapie HJ</t>
  </si>
  <si>
    <t>Chirurgie HC</t>
  </si>
  <si>
    <t>Chirurgie HJ</t>
  </si>
  <si>
    <t>HAD</t>
  </si>
  <si>
    <t>Hémodialyse</t>
  </si>
  <si>
    <t>Imagerie</t>
  </si>
  <si>
    <t>Médecine HC</t>
  </si>
  <si>
    <t>Médecine HJ</t>
  </si>
  <si>
    <t>Obstétrique / Gynécologie HC</t>
  </si>
  <si>
    <t>Obstétrique / Gynécologie HJ</t>
  </si>
  <si>
    <t>Psychiatrie HC</t>
  </si>
  <si>
    <t>Psychiatrie HJ</t>
  </si>
  <si>
    <t>Radiologie vasculaire</t>
  </si>
  <si>
    <t>Réanimation</t>
  </si>
  <si>
    <t>SSR HC</t>
  </si>
  <si>
    <t>SSR HJ</t>
  </si>
  <si>
    <t>USI-USC</t>
  </si>
  <si>
    <t>T1</t>
  </si>
  <si>
    <t>T2</t>
  </si>
  <si>
    <t>T3</t>
  </si>
  <si>
    <t>T4</t>
  </si>
  <si>
    <t>Service</t>
  </si>
  <si>
    <t>Activité</t>
  </si>
  <si>
    <t>Spécialité</t>
  </si>
  <si>
    <t>Médecine</t>
  </si>
  <si>
    <t>Chirurgie</t>
  </si>
  <si>
    <t>Services de médecine</t>
  </si>
  <si>
    <t>Type d'activité :</t>
  </si>
  <si>
    <t>Service :</t>
  </si>
  <si>
    <t>Choix du service :</t>
  </si>
  <si>
    <t>ICSHA 3</t>
  </si>
  <si>
    <t>Etablissement :</t>
  </si>
  <si>
    <t>Activité :</t>
  </si>
  <si>
    <t>Services de chirurgie</t>
  </si>
  <si>
    <t>Année</t>
  </si>
  <si>
    <t>Saisir : le nom des services, leur type d'activité (liste déroulante),</t>
  </si>
  <si>
    <t>la consommation de SHA en litres, et les données d'activité.</t>
  </si>
  <si>
    <t>La saisie se fait dans l'onglet "Saisie", dans les cases jaunes,</t>
  </si>
  <si>
    <t>Dans l'onglet "Saisie", la consommation théorique et le pourcentage</t>
  </si>
  <si>
    <t>Jour</t>
  </si>
  <si>
    <t>Acte</t>
  </si>
  <si>
    <t>Séance</t>
  </si>
  <si>
    <t>Services de Réanimation / Soins continus</t>
  </si>
  <si>
    <t>Services de SSR</t>
  </si>
  <si>
    <t>Services de SLD - EHPAD</t>
  </si>
  <si>
    <t>Services de gynécologie et obstétrique</t>
  </si>
  <si>
    <t>Accouchement</t>
  </si>
  <si>
    <t>Autres services</t>
  </si>
  <si>
    <t>Passage</t>
  </si>
  <si>
    <t>SSR</t>
  </si>
  <si>
    <t>Volume d'une friction (ml) :</t>
  </si>
  <si>
    <t>Consommation (en litres)</t>
  </si>
  <si>
    <t>Activité mesurée par</t>
  </si>
  <si>
    <t>Nombre de frictions à atteindre</t>
  </si>
  <si>
    <t>Indicateur ICSHA 3</t>
  </si>
  <si>
    <t>Réa-SC</t>
  </si>
  <si>
    <t>Gynéco-Obst</t>
  </si>
  <si>
    <t>SLD-EHPAD</t>
  </si>
  <si>
    <t>Autre</t>
  </si>
  <si>
    <t>Types de services :</t>
  </si>
  <si>
    <t>Réglages :</t>
  </si>
  <si>
    <t>Choix des services :</t>
  </si>
  <si>
    <t>type</t>
  </si>
  <si>
    <t>n</t>
  </si>
  <si>
    <t>nom</t>
  </si>
  <si>
    <t>activite</t>
  </si>
  <si>
    <t>1/ Choisir le type de service :</t>
  </si>
  <si>
    <t>2/ Choisir le service :</t>
  </si>
  <si>
    <t>Spécialités des services :</t>
  </si>
  <si>
    <t>Données pour poster :</t>
  </si>
  <si>
    <t>conso</t>
  </si>
  <si>
    <t>objectif</t>
  </si>
  <si>
    <t>puis un service pour afficher le poster correspondant à ce service.</t>
  </si>
  <si>
    <t>Zone d'impression :</t>
  </si>
  <si>
    <t>Choisir un service puis imprimer le poster</t>
  </si>
  <si>
    <t>Atteinte de l'objectif</t>
  </si>
  <si>
    <t xml:space="preserve"> </t>
  </si>
  <si>
    <t>Nombre de frictions théoriques :</t>
  </si>
  <si>
    <t>par patient et par jour</t>
  </si>
  <si>
    <t>frictions th</t>
  </si>
  <si>
    <t>Frictions théoriques</t>
  </si>
  <si>
    <t>Frictions réalisées</t>
  </si>
  <si>
    <t>dt</t>
  </si>
  <si>
    <t>dose réelle</t>
  </si>
  <si>
    <t>Saisie</t>
  </si>
  <si>
    <t>EHPAD HC*</t>
  </si>
  <si>
    <t>*Activité non prise en compte dans le calcul de l'ICSHA3</t>
  </si>
  <si>
    <t>Centre médico-psychologique HJ*</t>
  </si>
  <si>
    <t>Rappel :</t>
  </si>
  <si>
    <t>Choisir un type de service (liste déroulante en jaune</t>
  </si>
  <si>
    <t>ci-dessus), puis un service pour afficher le poster</t>
  </si>
  <si>
    <t>correspondant à ce service.</t>
  </si>
  <si>
    <t>Acte de radiothérapie</t>
  </si>
  <si>
    <t>Acte d'endoscopie</t>
  </si>
  <si>
    <t>Janvier</t>
  </si>
  <si>
    <t>Février</t>
  </si>
  <si>
    <t>Mars</t>
  </si>
  <si>
    <t>Avril</t>
  </si>
  <si>
    <t>Trimestre 1</t>
  </si>
  <si>
    <t>Litres</t>
  </si>
  <si>
    <t xml:space="preserve">Mai </t>
  </si>
  <si>
    <t>Juin</t>
  </si>
  <si>
    <t>Trimestre 2</t>
  </si>
  <si>
    <t>Juillet</t>
  </si>
  <si>
    <t>Août</t>
  </si>
  <si>
    <t>Septembre</t>
  </si>
  <si>
    <t>Trimestre 3</t>
  </si>
  <si>
    <t>Octobre</t>
  </si>
  <si>
    <t>Novembre</t>
  </si>
  <si>
    <t>Décembre</t>
  </si>
  <si>
    <t>Trimestre 4</t>
  </si>
  <si>
    <t>Saisie des consommations de SHA et de l'activité des services</t>
  </si>
  <si>
    <t>m1c</t>
  </si>
  <si>
    <t>m1a</t>
  </si>
  <si>
    <t>m2c</t>
  </si>
  <si>
    <t>m2a</t>
  </si>
  <si>
    <t>m3c</t>
  </si>
  <si>
    <t>m3a</t>
  </si>
  <si>
    <t>t1c</t>
  </si>
  <si>
    <t>t1a</t>
  </si>
  <si>
    <t>m4c</t>
  </si>
  <si>
    <t>m4a</t>
  </si>
  <si>
    <t>m5c</t>
  </si>
  <si>
    <t>m5a</t>
  </si>
  <si>
    <t>m6c</t>
  </si>
  <si>
    <t>m6a</t>
  </si>
  <si>
    <t>m7c</t>
  </si>
  <si>
    <t>m7a</t>
  </si>
  <si>
    <t>t2c</t>
  </si>
  <si>
    <t>t2a</t>
  </si>
  <si>
    <t>m8c</t>
  </si>
  <si>
    <t>m8a</t>
  </si>
  <si>
    <t>m9c</t>
  </si>
  <si>
    <t>m9a</t>
  </si>
  <si>
    <t>t3c</t>
  </si>
  <si>
    <t>t3a</t>
  </si>
  <si>
    <t>m10c</t>
  </si>
  <si>
    <t>m10a</t>
  </si>
  <si>
    <t>m11c</t>
  </si>
  <si>
    <t>m11a</t>
  </si>
  <si>
    <t>m12c</t>
  </si>
  <si>
    <t>m12a</t>
  </si>
  <si>
    <t>t4c</t>
  </si>
  <si>
    <t>t4a</t>
  </si>
  <si>
    <t>m1_th</t>
  </si>
  <si>
    <t>m1_ob</t>
  </si>
  <si>
    <t>m1_do</t>
  </si>
  <si>
    <t>m2_th</t>
  </si>
  <si>
    <t>m2_ob</t>
  </si>
  <si>
    <t>m2_do</t>
  </si>
  <si>
    <t>m3_th</t>
  </si>
  <si>
    <t>m3_ob</t>
  </si>
  <si>
    <t>m3_do</t>
  </si>
  <si>
    <t>t1_th</t>
  </si>
  <si>
    <t>t1_ob</t>
  </si>
  <si>
    <t>t1_do</t>
  </si>
  <si>
    <t>m4_th</t>
  </si>
  <si>
    <t>m4_ob</t>
  </si>
  <si>
    <t>m4_do</t>
  </si>
  <si>
    <t>m5_th</t>
  </si>
  <si>
    <t>m5_ob</t>
  </si>
  <si>
    <t>m5_do</t>
  </si>
  <si>
    <t>m6_th</t>
  </si>
  <si>
    <t>m6_ob</t>
  </si>
  <si>
    <t>m6_do</t>
  </si>
  <si>
    <t>t2_th</t>
  </si>
  <si>
    <t>t2_ob</t>
  </si>
  <si>
    <t>t2_do</t>
  </si>
  <si>
    <t>m7_th</t>
  </si>
  <si>
    <t>m7_ob</t>
  </si>
  <si>
    <t>m7_do</t>
  </si>
  <si>
    <t>m8_th</t>
  </si>
  <si>
    <t>m8_ob</t>
  </si>
  <si>
    <t>m8_do</t>
  </si>
  <si>
    <t>m9_th</t>
  </si>
  <si>
    <t>m9_ob</t>
  </si>
  <si>
    <t>m9_do</t>
  </si>
  <si>
    <t>t3_th</t>
  </si>
  <si>
    <t>t3_ob</t>
  </si>
  <si>
    <t>t3_do</t>
  </si>
  <si>
    <t>m10_th</t>
  </si>
  <si>
    <t>m10_ob</t>
  </si>
  <si>
    <t>m10_do</t>
  </si>
  <si>
    <t>m111_th</t>
  </si>
  <si>
    <t>m11_ob</t>
  </si>
  <si>
    <t>m11_do</t>
  </si>
  <si>
    <t>m12_th</t>
  </si>
  <si>
    <t>m12_ob</t>
  </si>
  <si>
    <t>m12_do</t>
  </si>
  <si>
    <t>t4_th</t>
  </si>
  <si>
    <t>t4_ob</t>
  </si>
  <si>
    <t>t4_do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</si>
  <si>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</si>
  <si>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</si>
  <si>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</si>
  <si>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</si>
  <si>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</si>
  <si>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</si>
  <si>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</si>
  <si>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</si>
  <si>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</si>
  <si>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m10</t>
  </si>
  <si>
    <t>m11</t>
  </si>
  <si>
    <t>m12</t>
  </si>
  <si>
    <t>t1</t>
  </si>
  <si>
    <t>t2</t>
  </si>
  <si>
    <t>t3</t>
  </si>
  <si>
    <t>t4</t>
  </si>
  <si>
    <t>annee</t>
  </si>
  <si>
    <t>a_th</t>
  </si>
  <si>
    <t>a_ob</t>
  </si>
  <si>
    <t>a_do</t>
  </si>
  <si>
    <t>a_c</t>
  </si>
  <si>
    <t>a_a</t>
  </si>
  <si>
    <t>Mai</t>
  </si>
  <si>
    <t>Sept,</t>
  </si>
  <si>
    <t>Nov.</t>
  </si>
  <si>
    <t>Déc.</t>
  </si>
  <si>
    <t>Dans les onglets "Poster" : choisir un type de service (liste déroulante)</t>
  </si>
  <si>
    <r>
      <t xml:space="preserve">Saisir </t>
    </r>
    <r>
      <rPr>
        <b/>
        <i/>
        <u/>
        <sz val="11"/>
        <color rgb="FFFF0000"/>
        <rFont val="Arial"/>
        <family val="2"/>
      </rPr>
      <t>soit</t>
    </r>
    <r>
      <rPr>
        <b/>
        <i/>
        <sz val="11"/>
        <color rgb="FFFF0000"/>
        <rFont val="Arial"/>
        <family val="2"/>
      </rPr>
      <t xml:space="preserve"> la consommations mensuelle, </t>
    </r>
    <r>
      <rPr>
        <b/>
        <i/>
        <u/>
        <sz val="11"/>
        <color rgb="FFFF0000"/>
        <rFont val="Arial"/>
        <family val="2"/>
      </rPr>
      <t>soit</t>
    </r>
    <r>
      <rPr>
        <b/>
        <i/>
        <sz val="11"/>
        <color rgb="FFFF0000"/>
        <rFont val="Arial"/>
        <family val="2"/>
      </rPr>
      <t xml:space="preserve"> la consommation trimestrielle</t>
    </r>
  </si>
  <si>
    <r>
      <t xml:space="preserve">d'atteinte de l'objectif sont calculés automatiquement </t>
    </r>
    <r>
      <rPr>
        <b/>
        <u/>
        <sz val="12"/>
        <color theme="1"/>
        <rFont val="Arial"/>
        <family val="2"/>
      </rPr>
      <t>soit</t>
    </r>
    <r>
      <rPr>
        <sz val="12"/>
        <color theme="1"/>
        <rFont val="Arial"/>
        <family val="2"/>
      </rPr>
      <t xml:space="preserve"> pour chaque</t>
    </r>
  </si>
  <si>
    <r>
      <t xml:space="preserve">trimestre, </t>
    </r>
    <r>
      <rPr>
        <b/>
        <u/>
        <sz val="12"/>
        <color theme="1"/>
        <rFont val="Arial"/>
        <family val="2"/>
      </rPr>
      <t>soit</t>
    </r>
    <r>
      <rPr>
        <sz val="12"/>
        <color theme="1"/>
        <rFont val="Arial"/>
        <family val="2"/>
      </rPr>
      <t xml:space="preserve"> pour chaque mois, et pour l'année.</t>
    </r>
  </si>
  <si>
    <r>
      <rPr>
        <b/>
        <u/>
        <sz val="12"/>
        <color theme="1"/>
        <rFont val="Arial"/>
        <family val="2"/>
      </rPr>
      <t>soit</t>
    </r>
    <r>
      <rPr>
        <sz val="12"/>
        <color theme="1"/>
        <rFont val="Arial"/>
        <family val="2"/>
      </rPr>
      <t xml:space="preserve"> pour chaque trimestre, </t>
    </r>
    <r>
      <rPr>
        <b/>
        <u/>
        <sz val="12"/>
        <color theme="1"/>
        <rFont val="Arial"/>
        <family val="2"/>
      </rPr>
      <t>soit</t>
    </r>
    <r>
      <rPr>
        <sz val="12"/>
        <color theme="1"/>
        <rFont val="Arial"/>
        <family val="2"/>
      </rPr>
      <t xml:space="preserve"> pour chaque mois de l'année.</t>
    </r>
  </si>
  <si>
    <t>Version 2 - 2024</t>
  </si>
  <si>
    <t>Réa1</t>
  </si>
  <si>
    <t>Année 2025</t>
  </si>
  <si>
    <t>© CPIAS NORMANDIE - 2019-2025</t>
  </si>
  <si>
    <t>Nom de l'établissement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</si>
</sst>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%"/>
  </numFmts>
  <fonts count="32" x14ac:knownFonts="1">
    <font>
      <sz val="12"/>
      <color theme="1"/>
      <name val="Times New Roman"/>
      <family val="2"/>
    </font>
    <font>
      <sz val="11"/>
      <color theme="1"/>
      <name val="Arial"/>
      <family val="2"/>
    </font>
    <font>
      <sz val="12"/>
      <color theme="1"/>
      <name val="Times New Roman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i/>
      <sz val="8"/>
      <color theme="1"/>
      <name val="Arial"/>
      <family val="2"/>
    </font>
    <font>
      <b/>
      <sz val="12"/>
      <color theme="3" tint="0.39997558519241921"/>
      <name val="Arial"/>
      <family val="2"/>
    </font>
    <font>
      <b/>
      <i/>
      <sz val="12"/>
      <color theme="1"/>
      <name val="Arial"/>
      <family val="2"/>
    </font>
    <font>
      <i/>
      <sz val="12"/>
      <color theme="1"/>
      <name val="Arial"/>
      <family val="2"/>
    </font>
    <font>
      <b/>
      <sz val="11"/>
      <color theme="1"/>
      <name val="Arial"/>
      <family val="2"/>
    </font>
    <font>
      <i/>
      <sz val="11"/>
      <color theme="1"/>
      <name val="Arial"/>
      <family val="2"/>
    </font>
    <font>
      <b/>
      <sz val="16"/>
      <color theme="1"/>
      <name val="Arial"/>
      <family val="2"/>
    </font>
    <font>
      <b/>
      <i/>
      <sz val="18"/>
      <color theme="1"/>
      <name val="Arial"/>
      <family val="2"/>
    </font>
    <font>
      <i/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i/>
      <sz val="10"/>
      <color theme="1"/>
      <name val="Arial"/>
      <family val="2"/>
    </font>
    <font>
      <sz val="16"/>
      <color theme="1"/>
      <name val="Arial"/>
      <family val="2"/>
    </font>
    <font>
      <i/>
      <sz val="16"/>
      <color theme="1"/>
      <name val="Arial"/>
      <family val="2"/>
    </font>
    <font>
      <b/>
      <sz val="20"/>
      <color theme="1"/>
      <name val="Arial"/>
      <family val="2"/>
    </font>
    <font>
      <u/>
      <sz val="10"/>
      <color theme="1"/>
      <name val="Arial"/>
      <family val="2"/>
    </font>
    <font>
      <b/>
      <sz val="22"/>
      <color theme="1"/>
      <name val="Wingdings"/>
      <charset val="2"/>
    </font>
    <font>
      <b/>
      <i/>
      <sz val="24"/>
      <color theme="1"/>
      <name val="Arial"/>
      <family val="2"/>
    </font>
    <font>
      <i/>
      <sz val="22"/>
      <color theme="1"/>
      <name val="Arial"/>
      <family val="2"/>
    </font>
    <font>
      <b/>
      <sz val="10"/>
      <color theme="2" tint="-0.249977111117893"/>
      <name val="Arial"/>
      <family val="2"/>
    </font>
    <font>
      <b/>
      <sz val="10"/>
      <color rgb="FF0070C0"/>
      <name val="Arial"/>
      <family val="2"/>
    </font>
    <font>
      <b/>
      <sz val="10"/>
      <color theme="0" tint="-0.34998626667073579"/>
      <name val="Arial"/>
      <family val="2"/>
    </font>
    <font>
      <sz val="10"/>
      <color theme="0" tint="-0.34998626667073579"/>
      <name val="Arial"/>
      <family val="2"/>
    </font>
    <font>
      <b/>
      <i/>
      <sz val="11"/>
      <color rgb="FFFF0000"/>
      <name val="Arial"/>
      <family val="2"/>
    </font>
    <font>
      <b/>
      <i/>
      <u/>
      <sz val="11"/>
      <color rgb="FFFF0000"/>
      <name val="Arial"/>
      <family val="2"/>
    </font>
    <font>
      <b/>
      <u/>
      <sz val="12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CC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/>
      <top/>
      <bottom/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/>
      <top/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135">
    <xf numFmtId="0" fontId="0" fillId="0" borderId="0" xfId="0"/>
    <xf numFmtId="0" fontId="3" fillId="0" borderId="0" xfId="0" applyFont="1"/>
    <xf numFmtId="0" fontId="1" fillId="0" borderId="0" xfId="0" applyFont="1"/>
    <xf numFmtId="0" fontId="4" fillId="0" borderId="0" xfId="0" applyFont="1"/>
    <xf numFmtId="0" fontId="3" fillId="0" borderId="0" xfId="0" applyFont="1" applyBorder="1"/>
    <xf numFmtId="0" fontId="5" fillId="0" borderId="0" xfId="0" applyFont="1" applyBorder="1"/>
    <xf numFmtId="0" fontId="7" fillId="0" borderId="0" xfId="0" applyFont="1"/>
    <xf numFmtId="0" fontId="3" fillId="2" borderId="0" xfId="0" applyFont="1" applyFill="1" applyBorder="1"/>
    <xf numFmtId="0" fontId="3" fillId="2" borderId="0" xfId="0" applyFont="1" applyFill="1" applyBorder="1" applyAlignment="1">
      <alignment horizontal="center"/>
    </xf>
    <xf numFmtId="0" fontId="11" fillId="0" borderId="0" xfId="0" applyFont="1"/>
    <xf numFmtId="0" fontId="13" fillId="0" borderId="0" xfId="0" applyFont="1"/>
    <xf numFmtId="0" fontId="10" fillId="0" borderId="6" xfId="0" applyFont="1" applyBorder="1" applyAlignment="1">
      <alignment wrapText="1"/>
    </xf>
    <xf numFmtId="0" fontId="3" fillId="2" borderId="0" xfId="0" applyFont="1" applyFill="1" applyBorder="1" applyAlignment="1">
      <alignment horizontal="right"/>
    </xf>
    <xf numFmtId="0" fontId="14" fillId="0" borderId="8" xfId="0" applyFont="1" applyBorder="1" applyAlignment="1">
      <alignment horizontal="center" wrapText="1"/>
    </xf>
    <xf numFmtId="0" fontId="14" fillId="0" borderId="8" xfId="0" applyFont="1" applyBorder="1" applyAlignment="1">
      <alignment horizontal="right"/>
    </xf>
    <xf numFmtId="0" fontId="14" fillId="0" borderId="8" xfId="0" applyFont="1" applyBorder="1" applyAlignment="1">
      <alignment horizontal="center"/>
    </xf>
    <xf numFmtId="0" fontId="14" fillId="0" borderId="8" xfId="0" applyFont="1" applyBorder="1" applyAlignment="1">
      <alignment horizontal="right" wrapText="1"/>
    </xf>
    <xf numFmtId="0" fontId="14" fillId="0" borderId="0" xfId="0" applyFont="1" applyBorder="1" applyAlignment="1">
      <alignment horizontal="right" wrapText="1"/>
    </xf>
    <xf numFmtId="0" fontId="14" fillId="0" borderId="0" xfId="0" applyFont="1" applyBorder="1" applyAlignment="1">
      <alignment horizontal="center" wrapText="1"/>
    </xf>
    <xf numFmtId="0" fontId="10" fillId="0" borderId="10" xfId="0" applyFont="1" applyBorder="1" applyAlignment="1">
      <alignment wrapText="1"/>
    </xf>
    <xf numFmtId="0" fontId="15" fillId="0" borderId="0" xfId="0" applyFont="1" applyBorder="1"/>
    <xf numFmtId="0" fontId="16" fillId="0" borderId="0" xfId="0" applyFont="1" applyBorder="1" applyAlignment="1">
      <alignment horizontal="center"/>
    </xf>
    <xf numFmtId="0" fontId="16" fillId="0" borderId="0" xfId="0" applyFont="1" applyBorder="1"/>
    <xf numFmtId="0" fontId="16" fillId="0" borderId="0" xfId="0" applyFont="1" applyBorder="1" applyAlignment="1">
      <alignment horizontal="left"/>
    </xf>
    <xf numFmtId="164" fontId="16" fillId="0" borderId="0" xfId="0" applyNumberFormat="1" applyFont="1" applyBorder="1" applyAlignment="1">
      <alignment horizontal="left"/>
    </xf>
    <xf numFmtId="165" fontId="16" fillId="0" borderId="0" xfId="1" applyNumberFormat="1" applyFont="1" applyBorder="1" applyAlignment="1">
      <alignment horizontal="left"/>
    </xf>
    <xf numFmtId="0" fontId="6" fillId="0" borderId="8" xfId="0" applyFont="1" applyBorder="1" applyAlignment="1">
      <alignment horizontal="center" wrapText="1"/>
    </xf>
    <xf numFmtId="0" fontId="8" fillId="2" borderId="0" xfId="0" applyFont="1" applyFill="1" applyBorder="1"/>
    <xf numFmtId="0" fontId="15" fillId="2" borderId="0" xfId="0" applyFont="1" applyFill="1" applyBorder="1"/>
    <xf numFmtId="0" fontId="16" fillId="2" borderId="0" xfId="0" applyFont="1" applyFill="1" applyBorder="1"/>
    <xf numFmtId="0" fontId="21" fillId="2" borderId="0" xfId="0" applyFont="1" applyFill="1" applyBorder="1"/>
    <xf numFmtId="0" fontId="14" fillId="2" borderId="0" xfId="0" applyFont="1" applyFill="1" applyAlignment="1">
      <alignment horizontal="center"/>
    </xf>
    <xf numFmtId="0" fontId="14" fillId="2" borderId="0" xfId="0" applyFont="1" applyFill="1" applyAlignment="1">
      <alignment horizontal="left"/>
    </xf>
    <xf numFmtId="0" fontId="16" fillId="2" borderId="0" xfId="0" applyFont="1" applyFill="1" applyBorder="1" applyAlignment="1">
      <alignment horizontal="right"/>
    </xf>
    <xf numFmtId="0" fontId="16" fillId="2" borderId="0" xfId="0" applyFont="1" applyFill="1" applyBorder="1" applyAlignment="1">
      <alignment horizontal="center"/>
    </xf>
    <xf numFmtId="0" fontId="16" fillId="2" borderId="0" xfId="0" applyFont="1" applyFill="1" applyBorder="1" applyAlignment="1">
      <alignment horizontal="left"/>
    </xf>
    <xf numFmtId="0" fontId="9" fillId="2" borderId="0" xfId="0" applyFont="1" applyFill="1" applyBorder="1"/>
    <xf numFmtId="0" fontId="14" fillId="2" borderId="0" xfId="0" applyFont="1" applyFill="1" applyBorder="1"/>
    <xf numFmtId="0" fontId="16" fillId="2" borderId="0" xfId="0" applyFont="1" applyFill="1"/>
    <xf numFmtId="0" fontId="15" fillId="2" borderId="0" xfId="0" applyFont="1" applyFill="1" applyBorder="1" applyAlignment="1">
      <alignment horizontal="right"/>
    </xf>
    <xf numFmtId="0" fontId="15" fillId="4" borderId="1" xfId="0" applyFont="1" applyFill="1" applyBorder="1"/>
    <xf numFmtId="0" fontId="17" fillId="2" borderId="1" xfId="0" applyFont="1" applyFill="1" applyBorder="1"/>
    <xf numFmtId="0" fontId="17" fillId="2" borderId="0" xfId="0" applyFont="1" applyFill="1" applyBorder="1"/>
    <xf numFmtId="1" fontId="14" fillId="3" borderId="0" xfId="0" applyNumberFormat="1" applyFont="1" applyFill="1" applyAlignment="1">
      <alignment horizontal="center"/>
    </xf>
    <xf numFmtId="0" fontId="4" fillId="0" borderId="2" xfId="0" applyFont="1" applyBorder="1"/>
    <xf numFmtId="0" fontId="3" fillId="0" borderId="9" xfId="0" applyFont="1" applyBorder="1"/>
    <xf numFmtId="0" fontId="3" fillId="0" borderId="3" xfId="0" applyFont="1" applyBorder="1"/>
    <xf numFmtId="0" fontId="3" fillId="0" borderId="4" xfId="0" applyFont="1" applyBorder="1"/>
    <xf numFmtId="0" fontId="1" fillId="0" borderId="0" xfId="0" applyFont="1" applyBorder="1" applyAlignment="1">
      <alignment wrapText="1"/>
    </xf>
    <xf numFmtId="0" fontId="9" fillId="0" borderId="4" xfId="0" applyFont="1" applyBorder="1"/>
    <xf numFmtId="0" fontId="17" fillId="0" borderId="7" xfId="0" applyFont="1" applyBorder="1" applyAlignment="1">
      <alignment wrapText="1"/>
    </xf>
    <xf numFmtId="0" fontId="15" fillId="0" borderId="0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16" fillId="0" borderId="6" xfId="0" applyFont="1" applyBorder="1" applyAlignment="1">
      <alignment horizontal="center"/>
    </xf>
    <xf numFmtId="0" fontId="16" fillId="0" borderId="6" xfId="0" applyFont="1" applyBorder="1"/>
    <xf numFmtId="0" fontId="16" fillId="0" borderId="6" xfId="0" applyFont="1" applyBorder="1" applyAlignment="1">
      <alignment horizontal="left"/>
    </xf>
    <xf numFmtId="0" fontId="3" fillId="0" borderId="6" xfId="0" applyFont="1" applyBorder="1"/>
    <xf numFmtId="0" fontId="3" fillId="0" borderId="0" xfId="0" applyFont="1" applyFill="1" applyBorder="1" applyProtection="1">
      <protection locked="0"/>
    </xf>
    <xf numFmtId="0" fontId="12" fillId="0" borderId="0" xfId="0" applyFont="1" applyFill="1" applyBorder="1" applyProtection="1">
      <protection locked="0"/>
    </xf>
    <xf numFmtId="0" fontId="3" fillId="0" borderId="0" xfId="0" applyFont="1" applyFill="1" applyBorder="1" applyAlignment="1" applyProtection="1">
      <alignment horizontal="right"/>
      <protection locked="0"/>
    </xf>
    <xf numFmtId="0" fontId="18" fillId="0" borderId="0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  <protection locked="0"/>
    </xf>
    <xf numFmtId="0" fontId="18" fillId="0" borderId="0" xfId="0" applyFont="1" applyFill="1" applyBorder="1" applyProtection="1">
      <protection locked="0"/>
    </xf>
    <xf numFmtId="0" fontId="18" fillId="0" borderId="0" xfId="0" applyFont="1" applyFill="1" applyBorder="1" applyAlignment="1" applyProtection="1">
      <alignment horizontal="right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right"/>
      <protection locked="0"/>
    </xf>
    <xf numFmtId="0" fontId="19" fillId="0" borderId="0" xfId="0" applyFont="1" applyFill="1" applyBorder="1" applyAlignment="1" applyProtection="1">
      <alignment horizontal="right"/>
      <protection locked="0"/>
    </xf>
    <xf numFmtId="0" fontId="12" fillId="0" borderId="8" xfId="0" applyFont="1" applyFill="1" applyBorder="1" applyAlignment="1" applyProtection="1">
      <alignment horizontal="center" vertical="center" wrapText="1"/>
      <protection locked="0"/>
    </xf>
    <xf numFmtId="0" fontId="12" fillId="0" borderId="8" xfId="0" applyFont="1" applyFill="1" applyBorder="1" applyAlignment="1" applyProtection="1">
      <alignment horizontal="right"/>
      <protection locked="0"/>
    </xf>
    <xf numFmtId="9" fontId="12" fillId="0" borderId="0" xfId="1" applyFont="1" applyFill="1" applyBorder="1" applyAlignment="1" applyProtection="1">
      <alignment horizontal="right"/>
      <protection locked="0"/>
    </xf>
    <xf numFmtId="0" fontId="6" fillId="0" borderId="0" xfId="0" applyFont="1" applyFill="1" applyBorder="1" applyAlignment="1" applyProtection="1">
      <alignment horizontal="right"/>
      <protection locked="0"/>
    </xf>
    <xf numFmtId="164" fontId="12" fillId="0" borderId="8" xfId="0" applyNumberFormat="1" applyFont="1" applyFill="1" applyBorder="1" applyAlignment="1" applyProtection="1">
      <alignment horizontal="center"/>
    </xf>
    <xf numFmtId="165" fontId="20" fillId="0" borderId="8" xfId="1" applyNumberFormat="1" applyFont="1" applyFill="1" applyBorder="1" applyAlignment="1" applyProtection="1">
      <alignment horizontal="center"/>
    </xf>
    <xf numFmtId="0" fontId="22" fillId="5" borderId="8" xfId="0" applyFont="1" applyFill="1" applyBorder="1" applyAlignment="1" applyProtection="1">
      <alignment horizontal="center"/>
    </xf>
    <xf numFmtId="1" fontId="20" fillId="0" borderId="8" xfId="0" applyNumberFormat="1" applyFont="1" applyFill="1" applyBorder="1" applyAlignment="1" applyProtection="1">
      <alignment horizontal="center"/>
    </xf>
    <xf numFmtId="0" fontId="20" fillId="0" borderId="0" xfId="0" applyFont="1" applyFill="1" applyBorder="1" applyAlignment="1" applyProtection="1">
      <alignment horizontal="left"/>
    </xf>
    <xf numFmtId="164" fontId="19" fillId="0" borderId="0" xfId="0" applyNumberFormat="1" applyFont="1" applyFill="1" applyBorder="1" applyAlignment="1" applyProtection="1">
      <alignment horizontal="left"/>
    </xf>
    <xf numFmtId="0" fontId="12" fillId="0" borderId="0" xfId="0" applyFont="1" applyFill="1" applyBorder="1" applyAlignment="1" applyProtection="1">
      <alignment horizontal="center"/>
    </xf>
    <xf numFmtId="0" fontId="16" fillId="0" borderId="0" xfId="0" applyFont="1"/>
    <xf numFmtId="0" fontId="3" fillId="6" borderId="11" xfId="0" applyFont="1" applyFill="1" applyBorder="1" applyProtection="1">
      <protection locked="0"/>
    </xf>
    <xf numFmtId="0" fontId="3" fillId="6" borderId="14" xfId="0" applyFont="1" applyFill="1" applyBorder="1" applyAlignment="1">
      <alignment horizontal="right"/>
    </xf>
    <xf numFmtId="0" fontId="3" fillId="6" borderId="14" xfId="0" applyFont="1" applyFill="1" applyBorder="1" applyAlignment="1">
      <alignment horizontal="center"/>
    </xf>
    <xf numFmtId="0" fontId="24" fillId="6" borderId="14" xfId="0" applyFont="1" applyFill="1" applyBorder="1" applyAlignment="1" applyProtection="1">
      <alignment horizontal="right"/>
      <protection locked="0"/>
    </xf>
    <xf numFmtId="1" fontId="23" fillId="6" borderId="14" xfId="0" applyNumberFormat="1" applyFont="1" applyFill="1" applyBorder="1" applyAlignment="1" applyProtection="1">
      <alignment horizontal="center"/>
    </xf>
    <xf numFmtId="0" fontId="24" fillId="6" borderId="14" xfId="0" applyFont="1" applyFill="1" applyBorder="1" applyAlignment="1" applyProtection="1">
      <alignment horizontal="left"/>
      <protection locked="0"/>
    </xf>
    <xf numFmtId="0" fontId="18" fillId="6" borderId="14" xfId="0" applyFont="1" applyFill="1" applyBorder="1" applyProtection="1">
      <protection locked="0"/>
    </xf>
    <xf numFmtId="0" fontId="18" fillId="6" borderId="12" xfId="0" applyFont="1" applyFill="1" applyBorder="1" applyProtection="1">
      <protection locked="0"/>
    </xf>
    <xf numFmtId="0" fontId="14" fillId="0" borderId="7" xfId="0" applyFont="1" applyBorder="1" applyAlignment="1">
      <alignment wrapText="1"/>
    </xf>
    <xf numFmtId="0" fontId="1" fillId="0" borderId="5" xfId="0" applyFont="1" applyBorder="1" applyAlignment="1">
      <alignment wrapText="1"/>
    </xf>
    <xf numFmtId="0" fontId="13" fillId="2" borderId="0" xfId="0" applyFont="1" applyFill="1"/>
    <xf numFmtId="0" fontId="1" fillId="2" borderId="0" xfId="0" applyFont="1" applyFill="1"/>
    <xf numFmtId="0" fontId="1" fillId="2" borderId="6" xfId="0" applyFont="1" applyFill="1" applyBorder="1"/>
    <xf numFmtId="0" fontId="1" fillId="0" borderId="15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8" fillId="0" borderId="2" xfId="0" applyFont="1" applyBorder="1"/>
    <xf numFmtId="165" fontId="16" fillId="0" borderId="0" xfId="1" applyNumberFormat="1" applyFont="1" applyBorder="1" applyAlignment="1">
      <alignment horizontal="right"/>
    </xf>
    <xf numFmtId="164" fontId="16" fillId="0" borderId="0" xfId="0" applyNumberFormat="1" applyFont="1" applyBorder="1" applyAlignment="1">
      <alignment horizontal="right"/>
    </xf>
    <xf numFmtId="0" fontId="25" fillId="0" borderId="0" xfId="0" applyFont="1" applyBorder="1" applyAlignment="1">
      <alignment horizontal="right"/>
    </xf>
    <xf numFmtId="165" fontId="16" fillId="0" borderId="6" xfId="1" applyNumberFormat="1" applyFont="1" applyBorder="1" applyAlignment="1">
      <alignment horizontal="right"/>
    </xf>
    <xf numFmtId="164" fontId="16" fillId="0" borderId="6" xfId="0" applyNumberFormat="1" applyFont="1" applyBorder="1" applyAlignment="1">
      <alignment horizontal="right"/>
    </xf>
    <xf numFmtId="0" fontId="26" fillId="0" borderId="0" xfId="0" applyFont="1" applyBorder="1" applyAlignment="1">
      <alignment horizontal="right"/>
    </xf>
    <xf numFmtId="0" fontId="4" fillId="0" borderId="8" xfId="0" applyFont="1" applyFill="1" applyBorder="1" applyAlignment="1" applyProtection="1">
      <alignment horizontal="right"/>
      <protection locked="0"/>
    </xf>
    <xf numFmtId="0" fontId="1" fillId="7" borderId="0" xfId="0" applyFont="1" applyFill="1" applyProtection="1">
      <protection locked="0"/>
    </xf>
    <xf numFmtId="0" fontId="11" fillId="7" borderId="0" xfId="0" applyFont="1" applyFill="1" applyProtection="1">
      <protection locked="0"/>
    </xf>
    <xf numFmtId="3" fontId="1" fillId="7" borderId="17" xfId="0" applyNumberFormat="1" applyFont="1" applyFill="1" applyBorder="1" applyAlignment="1" applyProtection="1">
      <alignment horizontal="center"/>
      <protection locked="0"/>
    </xf>
    <xf numFmtId="164" fontId="1" fillId="7" borderId="16" xfId="0" applyNumberFormat="1" applyFont="1" applyFill="1" applyBorder="1" applyAlignment="1" applyProtection="1">
      <alignment horizontal="center"/>
      <protection locked="0"/>
    </xf>
    <xf numFmtId="164" fontId="1" fillId="7" borderId="18" xfId="0" applyNumberFormat="1" applyFont="1" applyFill="1" applyBorder="1" applyAlignment="1" applyProtection="1">
      <alignment horizontal="center"/>
      <protection locked="0"/>
    </xf>
    <xf numFmtId="3" fontId="1" fillId="7" borderId="19" xfId="0" applyNumberFormat="1" applyFont="1" applyFill="1" applyBorder="1" applyAlignment="1" applyProtection="1">
      <alignment horizontal="center"/>
      <protection locked="0"/>
    </xf>
    <xf numFmtId="3" fontId="1" fillId="7" borderId="21" xfId="0" applyNumberFormat="1" applyFont="1" applyFill="1" applyBorder="1" applyAlignment="1" applyProtection="1">
      <alignment horizontal="center"/>
      <protection locked="0"/>
    </xf>
    <xf numFmtId="164" fontId="1" fillId="7" borderId="20" xfId="0" applyNumberFormat="1" applyFont="1" applyFill="1" applyBorder="1" applyAlignment="1" applyProtection="1">
      <alignment horizontal="center"/>
      <protection locked="0"/>
    </xf>
    <xf numFmtId="0" fontId="4" fillId="7" borderId="1" xfId="0" applyFont="1" applyFill="1" applyBorder="1" applyProtection="1">
      <protection locked="0"/>
    </xf>
    <xf numFmtId="0" fontId="27" fillId="2" borderId="0" xfId="0" applyFont="1" applyFill="1" applyBorder="1"/>
    <xf numFmtId="0" fontId="28" fillId="2" borderId="0" xfId="0" applyFont="1" applyFill="1" applyBorder="1" applyAlignment="1">
      <alignment horizontal="right"/>
    </xf>
    <xf numFmtId="0" fontId="28" fillId="2" borderId="0" xfId="0" applyFont="1" applyFill="1" applyBorder="1" applyAlignment="1">
      <alignment horizontal="center"/>
    </xf>
    <xf numFmtId="0" fontId="28" fillId="2" borderId="0" xfId="0" applyFont="1" applyFill="1" applyBorder="1"/>
    <xf numFmtId="0" fontId="28" fillId="2" borderId="9" xfId="0" applyFont="1" applyFill="1" applyBorder="1" applyAlignment="1">
      <alignment horizontal="left"/>
    </xf>
    <xf numFmtId="0" fontId="28" fillId="2" borderId="3" xfId="0" applyFont="1" applyFill="1" applyBorder="1" applyAlignment="1">
      <alignment horizontal="right"/>
    </xf>
    <xf numFmtId="0" fontId="28" fillId="2" borderId="4" xfId="0" applyFont="1" applyFill="1" applyBorder="1" applyAlignment="1">
      <alignment horizontal="center"/>
    </xf>
    <xf numFmtId="0" fontId="28" fillId="2" borderId="2" xfId="0" applyFont="1" applyFill="1" applyBorder="1" applyAlignment="1">
      <alignment horizontal="right"/>
    </xf>
    <xf numFmtId="0" fontId="28" fillId="2" borderId="13" xfId="0" applyFont="1" applyFill="1" applyBorder="1" applyAlignment="1">
      <alignment horizontal="left"/>
    </xf>
    <xf numFmtId="0" fontId="28" fillId="2" borderId="6" xfId="0" applyFont="1" applyFill="1" applyBorder="1" applyAlignment="1">
      <alignment horizontal="right"/>
    </xf>
    <xf numFmtId="0" fontId="28" fillId="2" borderId="7" xfId="0" applyFont="1" applyFill="1" applyBorder="1" applyAlignment="1">
      <alignment horizontal="center"/>
    </xf>
    <xf numFmtId="0" fontId="28" fillId="2" borderId="5" xfId="0" applyFont="1" applyFill="1" applyBorder="1" applyAlignment="1">
      <alignment horizontal="right"/>
    </xf>
    <xf numFmtId="0" fontId="28" fillId="2" borderId="10" xfId="0" applyFont="1" applyFill="1" applyBorder="1" applyAlignment="1">
      <alignment horizontal="left"/>
    </xf>
    <xf numFmtId="164" fontId="28" fillId="2" borderId="0" xfId="0" applyNumberFormat="1" applyFont="1" applyFill="1" applyBorder="1" applyAlignment="1">
      <alignment horizontal="center"/>
    </xf>
    <xf numFmtId="0" fontId="28" fillId="2" borderId="9" xfId="0" applyFont="1" applyFill="1" applyBorder="1" applyAlignment="1">
      <alignment horizontal="center"/>
    </xf>
    <xf numFmtId="1" fontId="28" fillId="2" borderId="0" xfId="0" applyNumberFormat="1" applyFont="1" applyFill="1" applyBorder="1" applyAlignment="1">
      <alignment horizontal="center"/>
    </xf>
    <xf numFmtId="0" fontId="28" fillId="2" borderId="10" xfId="0" applyFont="1" applyFill="1" applyBorder="1" applyAlignment="1">
      <alignment horizontal="center"/>
    </xf>
    <xf numFmtId="0" fontId="8" fillId="2" borderId="0" xfId="0" applyFont="1" applyFill="1"/>
    <xf numFmtId="0" fontId="5" fillId="7" borderId="0" xfId="0" applyFont="1" applyFill="1" applyBorder="1"/>
    <xf numFmtId="0" fontId="3" fillId="7" borderId="0" xfId="0" applyFont="1" applyFill="1"/>
    <xf numFmtId="0" fontId="29" fillId="2" borderId="0" xfId="0" applyFont="1" applyFill="1"/>
    <xf numFmtId="0" fontId="4" fillId="7" borderId="0" xfId="0" applyFont="1" applyFill="1" applyAlignment="1" applyProtection="1">
      <alignment horizontal="left"/>
      <protection locked="0"/>
    </xf>
    <xf numFmtId="0" fontId="12" fillId="0" borderId="11" xfId="0" applyFont="1" applyFill="1" applyBorder="1" applyAlignment="1" applyProtection="1">
      <alignment horizontal="center" vertical="center" wrapText="1"/>
      <protection locked="0"/>
    </xf>
    <xf numFmtId="0" fontId="12" fillId="0" borderId="12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Pourcentage" xfId="1" builtinId="5"/>
  </cellStyles>
  <dxfs count="6">
    <dxf>
      <font>
        <color theme="7"/>
      </font>
    </dxf>
    <dxf>
      <font>
        <color theme="4"/>
      </font>
    </dxf>
    <dxf>
      <font>
        <color rgb="FFFF9900"/>
      </font>
    </dxf>
    <dxf>
      <font>
        <color theme="7"/>
      </font>
    </dxf>
    <dxf>
      <font>
        <color theme="4"/>
      </font>
    </dxf>
    <dxf>
      <font>
        <color rgb="FFFF9900"/>
      </font>
    </dxf>
  </dxfs>
  <tableStyles count="0" defaultTableStyle="TableStyleMedium2" defaultPivotStyle="PivotStyleLight16"/>
  <colors>
    <mruColors>
      <color rgb="FFFFFFCC"/>
      <color rgb="FFFFFF99"/>
      <color rgb="FFFF9900"/>
      <color rgb="FFFB75E8"/>
      <color rgb="FFCF9FC8"/>
      <color rgb="FFD1B59D"/>
      <color rgb="FFC2E48A"/>
      <color rgb="FFFF99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96344011256427E-2"/>
          <c:y val="0.24728801644846488"/>
          <c:w val="0.92940731197748716"/>
          <c:h val="0.489007844703257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Pt>
            <c:idx val="4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F0EF-4320-B257-888F7402DB3C}"/>
              </c:ext>
            </c:extLst>
          </c:dPt>
          <c:dLbls>
            <c:numFmt formatCode="0.0%;\-0.0%;" sourceLinked="0"/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'Posters mois'!$H$8:$H$19</c:f>
              <c:strCache>
                <c:ptCount val="12"/>
                <c:pt idx="0">
                  <c:v>Janvier</c:v>
                </c:pt>
                <c:pt idx="1">
                  <c:v>Février</c:v>
                </c:pt>
                <c:pt idx="2">
                  <c:v>Mars</c:v>
                </c:pt>
                <c:pt idx="3">
                  <c:v>Avril</c:v>
                </c:pt>
                <c:pt idx="4">
                  <c:v>Mai</c:v>
                </c:pt>
                <c:pt idx="5">
                  <c:v>Juin</c:v>
                </c:pt>
                <c:pt idx="6">
                  <c:v>Juillet</c:v>
                </c:pt>
                <c:pt idx="7">
                  <c:v>Août</c:v>
                </c:pt>
                <c:pt idx="8">
                  <c:v>Sept,</c:v>
                </c:pt>
                <c:pt idx="9">
                  <c:v>Octobre</c:v>
                </c:pt>
                <c:pt idx="10">
                  <c:v>Nov.</c:v>
                </c:pt>
                <c:pt idx="11">
                  <c:v>Déc.</c:v>
                </c:pt>
              </c:strCache>
            </c:strRef>
          </c:cat>
          <c:val>
            <c:numRef>
              <c:f>'Posters mois'!$J$8:$J$19</c:f>
              <c:numCache>
                <c:formatCode>0.0%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0EF-4320-B257-888F7402DB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35697640"/>
        <c:axId val="204760888"/>
      </c:barChart>
      <c:catAx>
        <c:axId val="35697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04760888"/>
        <c:crosses val="autoZero"/>
        <c:auto val="1"/>
        <c:lblAlgn val="ctr"/>
        <c:lblOffset val="100"/>
        <c:noMultiLvlLbl val="0"/>
      </c:catAx>
      <c:valAx>
        <c:axId val="204760888"/>
        <c:scaling>
          <c:orientation val="minMax"/>
        </c:scaling>
        <c:delete val="1"/>
        <c:axPos val="l"/>
        <c:numFmt formatCode="0.0%" sourceLinked="1"/>
        <c:majorTickMark val="out"/>
        <c:minorTickMark val="none"/>
        <c:tickLblPos val="nextTo"/>
        <c:crossAx val="356976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8382590074762253E-2"/>
          <c:y val="0.22701967066854215"/>
          <c:w val="0.92323481985047551"/>
          <c:h val="0.5889259685477454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Pt>
            <c:idx val="4"/>
            <c:invertIfNegative val="0"/>
            <c:bubble3D val="0"/>
            <c:spPr>
              <a:solidFill>
                <a:srgbClr val="0070C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862F-42B8-9443-141539DA4C6B}"/>
              </c:ext>
            </c:extLst>
          </c:dPt>
          <c:dLbls>
            <c:numFmt formatCode="0.0%;\-0.0%;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'Posters Trimestres'!$H$10:$H$14</c:f>
              <c:strCache>
                <c:ptCount val="5"/>
                <c:pt idx="0">
                  <c:v>T1</c:v>
                </c:pt>
                <c:pt idx="1">
                  <c:v>T2</c:v>
                </c:pt>
                <c:pt idx="2">
                  <c:v>T3</c:v>
                </c:pt>
                <c:pt idx="3">
                  <c:v>T4</c:v>
                </c:pt>
                <c:pt idx="4">
                  <c:v>Année</c:v>
                </c:pt>
              </c:strCache>
            </c:strRef>
          </c:cat>
          <c:val>
            <c:numRef>
              <c:f>'Posters Trimestres'!$J$10:$J$14</c:f>
              <c:numCache>
                <c:formatCode>0.0%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62F-42B8-9443-141539DA4C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35697640"/>
        <c:axId val="204760888"/>
      </c:barChart>
      <c:catAx>
        <c:axId val="35697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04760888"/>
        <c:crosses val="autoZero"/>
        <c:auto val="1"/>
        <c:lblAlgn val="ctr"/>
        <c:lblOffset val="100"/>
        <c:noMultiLvlLbl val="0"/>
      </c:catAx>
      <c:valAx>
        <c:axId val="204760888"/>
        <c:scaling>
          <c:orientation val="minMax"/>
        </c:scaling>
        <c:delete val="1"/>
        <c:axPos val="l"/>
        <c:numFmt formatCode="0.0%" sourceLinked="1"/>
        <c:majorTickMark val="out"/>
        <c:minorTickMark val="none"/>
        <c:tickLblPos val="nextTo"/>
        <c:crossAx val="356976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chart" Target="../charts/chart2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23</xdr:row>
      <xdr:rowOff>0</xdr:rowOff>
    </xdr:from>
    <xdr:to>
      <xdr:col>8</xdr:col>
      <xdr:colOff>304800</xdr:colOff>
      <xdr:row>24</xdr:row>
      <xdr:rowOff>114300</xdr:rowOff>
    </xdr:to>
    <xdr:sp macro="" textlink="">
      <xdr:nvSpPr>
        <xdr:cNvPr id="3075" name="AutoShape 3" descr="Résultat de recherche d'images pour &quot;hôpital&quot;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SpPr>
          <a:spLocks noChangeAspect="1" noChangeArrowheads="1"/>
        </xdr:cNvSpPr>
      </xdr:nvSpPr>
      <xdr:spPr bwMode="auto">
        <a:xfrm>
          <a:off x="6705600" y="5600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209049</xdr:colOff>
      <xdr:row>14</xdr:row>
      <xdr:rowOff>133350</xdr:rowOff>
    </xdr:from>
    <xdr:to>
      <xdr:col>8</xdr:col>
      <xdr:colOff>608940</xdr:colOff>
      <xdr:row>23</xdr:row>
      <xdr:rowOff>26376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76049" y="3076575"/>
          <a:ext cx="3609816" cy="160943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12995</xdr:colOff>
      <xdr:row>17</xdr:row>
      <xdr:rowOff>78104</xdr:rowOff>
    </xdr:from>
    <xdr:ext cx="1962093" cy="893445"/>
    <xdr:pic>
      <xdr:nvPicPr>
        <xdr:cNvPr id="6" name="Image 5">
          <a:extLst>
            <a:ext uri="{FF2B5EF4-FFF2-40B4-BE49-F238E27FC236}">
              <a16:creationId xmlns:a16="http://schemas.microsoft.com/office/drawing/2014/main" id="{1517F68E-CF08-43B7-9FEE-AFFFAF97D2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452520" y="5535929"/>
          <a:ext cx="1962093" cy="893445"/>
        </a:xfrm>
        <a:prstGeom prst="rect">
          <a:avLst/>
        </a:prstGeom>
      </xdr:spPr>
    </xdr:pic>
    <xdr:clientData/>
  </xdr:oneCellAnchor>
  <xdr:twoCellAnchor>
    <xdr:from>
      <xdr:col>12</xdr:col>
      <xdr:colOff>76201</xdr:colOff>
      <xdr:row>6</xdr:row>
      <xdr:rowOff>0</xdr:rowOff>
    </xdr:from>
    <xdr:to>
      <xdr:col>16</xdr:col>
      <xdr:colOff>708212</xdr:colOff>
      <xdr:row>14</xdr:row>
      <xdr:rowOff>44823</xdr:rowOff>
    </xdr:to>
    <xdr:graphicFrame macro="">
      <xdr:nvGraphicFramePr>
        <xdr:cNvPr id="7" name="Graphique 6">
          <a:extLst>
            <a:ext uri="{FF2B5EF4-FFF2-40B4-BE49-F238E27FC236}">
              <a16:creationId xmlns:a16="http://schemas.microsoft.com/office/drawing/2014/main" id="{C1F78831-E529-485D-89B5-AC9DA6D230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12</xdr:col>
      <xdr:colOff>59840</xdr:colOff>
      <xdr:row>14</xdr:row>
      <xdr:rowOff>94801</xdr:rowOff>
    </xdr:from>
    <xdr:ext cx="3597760" cy="941294"/>
    <xdr:sp macro="" textlink="" fLocksText="0">
      <xdr:nvSpPr>
        <xdr:cNvPr id="8" name="ZoneTexte 7">
          <a:extLst>
            <a:ext uri="{FF2B5EF4-FFF2-40B4-BE49-F238E27FC236}">
              <a16:creationId xmlns:a16="http://schemas.microsoft.com/office/drawing/2014/main" id="{51A0824F-7C53-4193-8027-0395293B4E8E}"/>
            </a:ext>
          </a:extLst>
        </xdr:cNvPr>
        <xdr:cNvSpPr txBox="1"/>
      </xdr:nvSpPr>
      <xdr:spPr>
        <a:xfrm>
          <a:off x="10756415" y="4581076"/>
          <a:ext cx="3597760" cy="94129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fr-FR" sz="1100">
              <a:latin typeface="Arial" panose="020B0604020202020204" pitchFamily="34" charset="0"/>
              <a:cs typeface="Arial" panose="020B0604020202020204" pitchFamily="34" charset="0"/>
            </a:rPr>
            <a:t>Zone</a:t>
          </a:r>
          <a:r>
            <a:rPr lang="fr-FR" sz="1100" baseline="0">
              <a:latin typeface="Arial" panose="020B0604020202020204" pitchFamily="34" charset="0"/>
              <a:cs typeface="Arial" panose="020B0604020202020204" pitchFamily="34" charset="0"/>
            </a:rPr>
            <a:t> de texte pour commentaires</a:t>
          </a:r>
        </a:p>
        <a:p>
          <a:endParaRPr lang="fr-FR" sz="11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fr-FR" sz="11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fr-FR" sz="11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fr-FR" sz="11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fr-FR" sz="11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fr-FR" sz="11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fr-FR" sz="11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fr-FR" sz="11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fr-FR" sz="11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fr-FR" sz="11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fr-FR" sz="11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15</xdr:col>
      <xdr:colOff>765838</xdr:colOff>
      <xdr:row>1</xdr:row>
      <xdr:rowOff>62753</xdr:rowOff>
    </xdr:from>
    <xdr:ext cx="796452" cy="681317"/>
    <xdr:pic>
      <xdr:nvPicPr>
        <xdr:cNvPr id="9" name="Image 8">
          <a:extLst>
            <a:ext uri="{FF2B5EF4-FFF2-40B4-BE49-F238E27FC236}">
              <a16:creationId xmlns:a16="http://schemas.microsoft.com/office/drawing/2014/main" id="{3619FA50-A999-4C6F-899C-6B4B873BDA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26543" y="7431293"/>
          <a:ext cx="796452" cy="681317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833220</xdr:colOff>
      <xdr:row>15</xdr:row>
      <xdr:rowOff>3175</xdr:rowOff>
    </xdr:from>
    <xdr:to>
      <xdr:col>15</xdr:col>
      <xdr:colOff>460376</xdr:colOff>
      <xdr:row>20</xdr:row>
      <xdr:rowOff>172056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993095" y="4845050"/>
          <a:ext cx="3278406" cy="1435071"/>
        </a:xfrm>
        <a:prstGeom prst="rect">
          <a:avLst/>
        </a:prstGeom>
      </xdr:spPr>
    </xdr:pic>
    <xdr:clientData/>
  </xdr:twoCellAnchor>
  <xdr:twoCellAnchor>
    <xdr:from>
      <xdr:col>12</xdr:col>
      <xdr:colOff>67236</xdr:colOff>
      <xdr:row>8</xdr:row>
      <xdr:rowOff>3921</xdr:rowOff>
    </xdr:from>
    <xdr:to>
      <xdr:col>16</xdr:col>
      <xdr:colOff>381001</xdr:colOff>
      <xdr:row>14</xdr:row>
      <xdr:rowOff>100853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7</xdr:col>
      <xdr:colOff>11206</xdr:colOff>
      <xdr:row>15</xdr:row>
      <xdr:rowOff>11206</xdr:rowOff>
    </xdr:from>
    <xdr:ext cx="5266764" cy="1876796"/>
    <xdr:sp macro="" textlink="" fLocksText="0">
      <xdr:nvSpPr>
        <xdr:cNvPr id="4" name="ZoneText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5266765" y="4885765"/>
          <a:ext cx="5266764" cy="18767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fr-FR" sz="1100">
              <a:latin typeface="Arial" panose="020B0604020202020204" pitchFamily="34" charset="0"/>
              <a:cs typeface="Arial" panose="020B0604020202020204" pitchFamily="34" charset="0"/>
            </a:rPr>
            <a:t>Zone</a:t>
          </a:r>
          <a:r>
            <a:rPr lang="fr-FR" sz="1100" baseline="0">
              <a:latin typeface="Arial" panose="020B0604020202020204" pitchFamily="34" charset="0"/>
              <a:cs typeface="Arial" panose="020B0604020202020204" pitchFamily="34" charset="0"/>
            </a:rPr>
            <a:t> de texte pour commentaires</a:t>
          </a:r>
        </a:p>
        <a:p>
          <a:endParaRPr lang="fr-FR" sz="11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fr-FR" sz="11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fr-FR" sz="11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fr-FR" sz="11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fr-FR" sz="11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fr-FR" sz="11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fr-FR" sz="11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fr-FR" sz="11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fr-FR" sz="11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fr-FR" sz="11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twoCellAnchor editAs="oneCell">
    <xdr:from>
      <xdr:col>15</xdr:col>
      <xdr:colOff>268947</xdr:colOff>
      <xdr:row>0</xdr:row>
      <xdr:rowOff>145677</xdr:rowOff>
    </xdr:from>
    <xdr:to>
      <xdr:col>16</xdr:col>
      <xdr:colOff>859912</xdr:colOff>
      <xdr:row>5</xdr:row>
      <xdr:rowOff>58159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43653" y="145677"/>
          <a:ext cx="1416614" cy="11990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raînée de condensation">
  <a:themeElements>
    <a:clrScheme name="Traînée de condensation">
      <a:dk1>
        <a:sysClr val="windowText" lastClr="000000"/>
      </a:dk1>
      <a:lt1>
        <a:sysClr val="window" lastClr="FFFFFF"/>
      </a:lt1>
      <a:dk2>
        <a:srgbClr val="454545"/>
      </a:dk2>
      <a:lt2>
        <a:srgbClr val="DADADA"/>
      </a:lt2>
      <a:accent1>
        <a:srgbClr val="DF2E28"/>
      </a:accent1>
      <a:accent2>
        <a:srgbClr val="FE801A"/>
      </a:accent2>
      <a:accent3>
        <a:srgbClr val="E9BF35"/>
      </a:accent3>
      <a:accent4>
        <a:srgbClr val="81BB42"/>
      </a:accent4>
      <a:accent5>
        <a:srgbClr val="32C7A9"/>
      </a:accent5>
      <a:accent6>
        <a:srgbClr val="4A9BDC"/>
      </a:accent6>
      <a:hlink>
        <a:srgbClr val="F0532B"/>
      </a:hlink>
      <a:folHlink>
        <a:srgbClr val="F38B53"/>
      </a:folHlink>
    </a:clrScheme>
    <a:fontScheme name="Traînée de condensation">
      <a:majorFont>
        <a:latin typeface="Century Gothic" panose="020B050202020202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entury Gothic" panose="020B050202020202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Traînée de condensation">
      <a:fillStyleLst>
        <a:solidFill>
          <a:schemeClr val="phClr"/>
        </a:solidFill>
        <a:gradFill rotWithShape="1">
          <a:gsLst>
            <a:gs pos="0">
              <a:schemeClr val="phClr">
                <a:tint val="69000"/>
                <a:alpha val="100000"/>
                <a:satMod val="109000"/>
                <a:lumMod val="110000"/>
              </a:schemeClr>
            </a:gs>
            <a:gs pos="52000">
              <a:schemeClr val="phClr">
                <a:tint val="74000"/>
                <a:satMod val="100000"/>
                <a:lumMod val="104000"/>
              </a:schemeClr>
            </a:gs>
            <a:gs pos="100000">
              <a:schemeClr val="phClr">
                <a:tint val="78000"/>
                <a:satMod val="100000"/>
                <a:lumMod val="10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6000"/>
                <a:satMod val="100000"/>
                <a:lumMod val="104000"/>
              </a:schemeClr>
            </a:gs>
            <a:gs pos="78000">
              <a:schemeClr val="phClr">
                <a:shade val="100000"/>
                <a:satMod val="110000"/>
                <a:lumMod val="100000"/>
              </a:schemeClr>
            </a:gs>
          </a:gsLst>
          <a:lin ang="5400000" scaled="0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  <a:scene3d>
            <a:camera prst="orthographicFront">
              <a:rot lat="0" lon="0" rev="0"/>
            </a:camera>
            <a:lightRig rig="threePt" dir="t"/>
          </a:scene3d>
          <a:sp3d>
            <a:bevelT w="25400" h="12700"/>
          </a:sp3d>
        </a:effectStyle>
        <a:effectStyle>
          <a:effectLst>
            <a:outerShdw blurRad="57150" dist="19050" dir="5400000" algn="ctr" rotWithShape="0">
              <a:srgbClr val="000000">
                <a:alpha val="48000"/>
              </a:srgbClr>
            </a:outerShdw>
          </a:effectLst>
          <a:scene3d>
            <a:camera prst="orthographicFront">
              <a:rot lat="0" lon="0" rev="0"/>
            </a:camera>
            <a:lightRig rig="threePt" dir="t"/>
          </a:scene3d>
          <a:sp3d>
            <a:bevelT w="50800" h="25400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Vapor Trail" id="{4FDF2955-7D9C-493C-B9F9-C205151B46CD}" vid="{8F31A783-2159-4870-BC29-2BA7D038EA44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tabColor theme="6"/>
  </sheetPr>
  <dimension ref="B1:K23"/>
  <sheetViews>
    <sheetView showGridLines="0" tabSelected="1" zoomScaleNormal="100" workbookViewId="0">
      <selection activeCell="D8" sqref="D8"/>
    </sheetView>
  </sheetViews>
  <sheetFormatPr baseColWidth="10" defaultColWidth="11" defaultRowHeight="15" x14ac:dyDescent="0.2"/>
  <cols>
    <col min="1" max="2" width="1.625" style="1" customWidth="1"/>
    <col min="3" max="3" width="18.75" style="1" customWidth="1"/>
    <col min="4" max="4" width="11" style="1"/>
    <col min="5" max="5" width="9.125" style="1" customWidth="1"/>
    <col min="6" max="16384" width="11" style="1"/>
  </cols>
  <sheetData>
    <row r="1" spans="3:11" ht="18" x14ac:dyDescent="0.25">
      <c r="C1" s="5" t="s">
        <v>37</v>
      </c>
      <c r="D1" s="129" t="s">
        <v>232</v>
      </c>
      <c r="E1" s="130"/>
    </row>
    <row r="2" spans="3:11" ht="7.5" customHeight="1" x14ac:dyDescent="0.2"/>
    <row r="3" spans="3:11" ht="15.75" x14ac:dyDescent="0.25">
      <c r="C3" s="3" t="s">
        <v>38</v>
      </c>
      <c r="D3" s="132" t="s">
        <v>234</v>
      </c>
      <c r="E3" s="132"/>
      <c r="F3" s="132"/>
      <c r="G3" s="132"/>
      <c r="H3" s="132"/>
      <c r="I3" s="132"/>
    </row>
    <row r="4" spans="3:11" ht="6.75" customHeight="1" x14ac:dyDescent="0.25">
      <c r="C4" s="3"/>
      <c r="K4" s="1">
        <v>7</v>
      </c>
    </row>
    <row r="5" spans="3:11" ht="15.75" x14ac:dyDescent="0.25">
      <c r="C5" s="6" t="s">
        <v>91</v>
      </c>
      <c r="D5" s="1" t="s">
        <v>44</v>
      </c>
    </row>
    <row r="6" spans="3:11" ht="15.75" x14ac:dyDescent="0.25">
      <c r="D6" s="1" t="s">
        <v>229</v>
      </c>
    </row>
    <row r="7" spans="3:11" x14ac:dyDescent="0.2">
      <c r="D7" s="1" t="s">
        <v>42</v>
      </c>
    </row>
    <row r="8" spans="3:11" x14ac:dyDescent="0.2">
      <c r="D8" s="1" t="s">
        <v>43</v>
      </c>
    </row>
    <row r="9" spans="3:11" ht="6.75" customHeight="1" x14ac:dyDescent="0.2"/>
    <row r="10" spans="3:11" ht="15.75" x14ac:dyDescent="0.25">
      <c r="C10" s="6" t="s">
        <v>0</v>
      </c>
      <c r="D10" s="1" t="s">
        <v>45</v>
      </c>
    </row>
    <row r="11" spans="3:11" ht="15.75" x14ac:dyDescent="0.25">
      <c r="D11" s="1" t="s">
        <v>227</v>
      </c>
    </row>
    <row r="12" spans="3:11" ht="15.75" x14ac:dyDescent="0.25">
      <c r="D12" s="1" t="s">
        <v>228</v>
      </c>
    </row>
    <row r="13" spans="3:11" x14ac:dyDescent="0.2">
      <c r="D13" s="1" t="s">
        <v>225</v>
      </c>
    </row>
    <row r="14" spans="3:11" x14ac:dyDescent="0.2">
      <c r="D14" s="1" t="s">
        <v>79</v>
      </c>
    </row>
    <row r="15" spans="3:11" x14ac:dyDescent="0.2">
      <c r="C15" s="1" t="s">
        <v>83</v>
      </c>
    </row>
    <row r="18" spans="2:3" x14ac:dyDescent="0.2">
      <c r="C18" s="9" t="s">
        <v>233</v>
      </c>
    </row>
    <row r="23" spans="2:3" x14ac:dyDescent="0.2">
      <c r="B23" s="2"/>
    </row>
  </sheetData>
  <sheetProtection sheet="1" objects="1" scenarios="1"/>
  <mergeCells count="1">
    <mergeCell ref="D3:I3"/>
  </mergeCell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99"/>
  </sheetPr>
  <dimension ref="A1:AI152"/>
  <sheetViews>
    <sheetView zoomScaleNormal="100" workbookViewId="0">
      <pane xSplit="3" ySplit="3" topLeftCell="D4" activePane="bottomRight" state="frozen"/>
      <selection pane="topRight" activeCell="D1" sqref="D1"/>
      <selection pane="bottomLeft" activeCell="A2" sqref="A2"/>
      <selection pane="bottomRight" activeCell="G8" sqref="G8"/>
    </sheetView>
  </sheetViews>
  <sheetFormatPr baseColWidth="10" defaultColWidth="11" defaultRowHeight="14.25" x14ac:dyDescent="0.2"/>
  <cols>
    <col min="1" max="1" width="23.75" style="2" customWidth="1"/>
    <col min="2" max="2" width="16.25" style="2" customWidth="1"/>
    <col min="3" max="3" width="10.375" style="2" bestFit="1" customWidth="1"/>
    <col min="4" max="4" width="7" style="2" customWidth="1"/>
    <col min="5" max="5" width="7.25" style="2" bestFit="1" customWidth="1"/>
    <col min="6" max="6" width="7" style="2" customWidth="1"/>
    <col min="7" max="7" width="7.25" style="2" bestFit="1" customWidth="1"/>
    <col min="8" max="8" width="7" style="2" customWidth="1"/>
    <col min="9" max="9" width="7.25" style="2" bestFit="1" customWidth="1"/>
    <col min="10" max="10" width="7" style="2" customWidth="1"/>
    <col min="11" max="11" width="7.25" style="2" bestFit="1" customWidth="1"/>
    <col min="12" max="12" width="7" style="2" customWidth="1"/>
    <col min="13" max="13" width="7.25" style="2" bestFit="1" customWidth="1"/>
    <col min="14" max="14" width="7" style="2" customWidth="1"/>
    <col min="15" max="15" width="7.25" style="2" bestFit="1" customWidth="1"/>
    <col min="16" max="16" width="7" style="2" customWidth="1"/>
    <col min="17" max="17" width="7.25" style="2" bestFit="1" customWidth="1"/>
    <col min="18" max="18" width="7" style="2" customWidth="1"/>
    <col min="19" max="19" width="7.25" style="2" bestFit="1" customWidth="1"/>
    <col min="20" max="20" width="7" style="2" customWidth="1"/>
    <col min="21" max="21" width="7.25" style="2" bestFit="1" customWidth="1"/>
    <col min="22" max="22" width="7" style="2" customWidth="1"/>
    <col min="23" max="23" width="7.25" style="2" bestFit="1" customWidth="1"/>
    <col min="24" max="24" width="7" style="2" customWidth="1"/>
    <col min="25" max="25" width="7.25" style="2" bestFit="1" customWidth="1"/>
    <col min="26" max="26" width="7" style="2" customWidth="1"/>
    <col min="27" max="27" width="7.25" style="2" bestFit="1" customWidth="1"/>
    <col min="28" max="28" width="7" style="2" customWidth="1"/>
    <col min="29" max="29" width="7.25" style="2" bestFit="1" customWidth="1"/>
    <col min="30" max="30" width="7" style="2" customWidth="1"/>
    <col min="31" max="31" width="7.25" style="2" bestFit="1" customWidth="1"/>
    <col min="32" max="32" width="7" style="2" customWidth="1"/>
    <col min="33" max="33" width="7.25" style="2" bestFit="1" customWidth="1"/>
    <col min="34" max="34" width="7" style="2" customWidth="1"/>
    <col min="35" max="35" width="7.25" style="2" bestFit="1" customWidth="1"/>
    <col min="36" max="16384" width="11" style="2"/>
  </cols>
  <sheetData>
    <row r="1" spans="1:35" s="90" customFormat="1" ht="23.25" x14ac:dyDescent="0.35">
      <c r="A1" s="89" t="s">
        <v>118</v>
      </c>
    </row>
    <row r="2" spans="1:35" s="90" customFormat="1" x14ac:dyDescent="0.2">
      <c r="B2" s="131" t="s">
        <v>226</v>
      </c>
    </row>
    <row r="3" spans="1:35" s="91" customFormat="1" x14ac:dyDescent="0.2"/>
    <row r="4" spans="1:35" ht="23.25" x14ac:dyDescent="0.35">
      <c r="A4" s="10" t="s">
        <v>33</v>
      </c>
    </row>
    <row r="5" spans="1:35" ht="7.5" customHeight="1" x14ac:dyDescent="0.2"/>
    <row r="6" spans="1:35" ht="25.5" x14ac:dyDescent="0.2">
      <c r="A6" s="13" t="s">
        <v>34</v>
      </c>
      <c r="B6" s="13" t="s">
        <v>60</v>
      </c>
      <c r="C6" s="13" t="s">
        <v>59</v>
      </c>
    </row>
    <row r="7" spans="1:35" x14ac:dyDescent="0.2">
      <c r="A7" s="14" t="s">
        <v>13</v>
      </c>
      <c r="B7" s="15">
        <v>10</v>
      </c>
      <c r="C7" s="15" t="s">
        <v>46</v>
      </c>
    </row>
    <row r="8" spans="1:35" x14ac:dyDescent="0.2">
      <c r="A8" s="14" t="s">
        <v>14</v>
      </c>
      <c r="B8" s="15">
        <v>5</v>
      </c>
      <c r="C8" s="15" t="s">
        <v>46</v>
      </c>
    </row>
    <row r="9" spans="1:35" x14ac:dyDescent="0.2">
      <c r="A9" s="14" t="s">
        <v>17</v>
      </c>
      <c r="B9" s="15">
        <v>4</v>
      </c>
      <c r="C9" s="15" t="s">
        <v>46</v>
      </c>
    </row>
    <row r="10" spans="1:35" x14ac:dyDescent="0.2">
      <c r="A10" s="14" t="s">
        <v>18</v>
      </c>
      <c r="B10" s="15">
        <v>2</v>
      </c>
      <c r="C10" s="15" t="s">
        <v>46</v>
      </c>
    </row>
    <row r="11" spans="1:35" x14ac:dyDescent="0.2">
      <c r="A11" s="16" t="s">
        <v>6</v>
      </c>
      <c r="B11" s="13">
        <v>6</v>
      </c>
      <c r="C11" s="13" t="s">
        <v>48</v>
      </c>
    </row>
    <row r="12" spans="1:35" x14ac:dyDescent="0.2">
      <c r="A12" s="14" t="s">
        <v>11</v>
      </c>
      <c r="B12" s="15">
        <v>11</v>
      </c>
      <c r="C12" s="15" t="s">
        <v>48</v>
      </c>
    </row>
    <row r="14" spans="1:35" s="4" customFormat="1" ht="15.75" x14ac:dyDescent="0.25">
      <c r="A14" s="45"/>
      <c r="B14" s="46"/>
      <c r="C14" s="49"/>
      <c r="D14" s="44" t="s">
        <v>101</v>
      </c>
      <c r="E14" s="46"/>
      <c r="F14" s="44" t="s">
        <v>102</v>
      </c>
      <c r="G14" s="46"/>
      <c r="H14" s="44" t="s">
        <v>103</v>
      </c>
      <c r="I14" s="46"/>
      <c r="J14" s="94" t="s">
        <v>105</v>
      </c>
      <c r="K14" s="46"/>
      <c r="L14" s="44" t="s">
        <v>104</v>
      </c>
      <c r="M14" s="46"/>
      <c r="N14" s="44" t="s">
        <v>107</v>
      </c>
      <c r="O14" s="46"/>
      <c r="P14" s="44" t="s">
        <v>108</v>
      </c>
      <c r="Q14" s="46"/>
      <c r="R14" s="94" t="s">
        <v>109</v>
      </c>
      <c r="S14" s="46"/>
      <c r="T14" s="44" t="s">
        <v>110</v>
      </c>
      <c r="U14" s="46"/>
      <c r="V14" s="44" t="s">
        <v>111</v>
      </c>
      <c r="W14" s="46"/>
      <c r="X14" s="44" t="s">
        <v>112</v>
      </c>
      <c r="Y14" s="46"/>
      <c r="Z14" s="94" t="s">
        <v>113</v>
      </c>
      <c r="AA14" s="46"/>
      <c r="AB14" s="44" t="s">
        <v>114</v>
      </c>
      <c r="AC14" s="46"/>
      <c r="AD14" s="44" t="s">
        <v>115</v>
      </c>
      <c r="AE14" s="46"/>
      <c r="AF14" s="44" t="s">
        <v>116</v>
      </c>
      <c r="AG14" s="46"/>
      <c r="AH14" s="94" t="s">
        <v>117</v>
      </c>
      <c r="AI14" s="47"/>
    </row>
    <row r="15" spans="1:35" s="48" customFormat="1" ht="26.25" x14ac:dyDescent="0.25">
      <c r="A15" s="19" t="s">
        <v>28</v>
      </c>
      <c r="B15" s="11" t="s">
        <v>30</v>
      </c>
      <c r="C15" s="87" t="s">
        <v>87</v>
      </c>
      <c r="D15" s="92" t="s">
        <v>106</v>
      </c>
      <c r="E15" s="48" t="s">
        <v>29</v>
      </c>
      <c r="F15" s="92" t="s">
        <v>106</v>
      </c>
      <c r="G15" s="48" t="s">
        <v>29</v>
      </c>
      <c r="H15" s="92" t="s">
        <v>106</v>
      </c>
      <c r="I15" s="48" t="s">
        <v>29</v>
      </c>
      <c r="J15" s="92" t="s">
        <v>106</v>
      </c>
      <c r="K15" s="48" t="s">
        <v>29</v>
      </c>
      <c r="L15" s="92" t="s">
        <v>106</v>
      </c>
      <c r="M15" s="48" t="s">
        <v>29</v>
      </c>
      <c r="N15" s="92" t="s">
        <v>106</v>
      </c>
      <c r="O15" s="48" t="s">
        <v>29</v>
      </c>
      <c r="P15" s="92" t="s">
        <v>106</v>
      </c>
      <c r="Q15" s="48" t="s">
        <v>29</v>
      </c>
      <c r="R15" s="92" t="s">
        <v>106</v>
      </c>
      <c r="S15" s="48" t="s">
        <v>29</v>
      </c>
      <c r="T15" s="92" t="s">
        <v>106</v>
      </c>
      <c r="U15" s="48" t="s">
        <v>29</v>
      </c>
      <c r="V15" s="92" t="s">
        <v>106</v>
      </c>
      <c r="W15" s="48" t="s">
        <v>29</v>
      </c>
      <c r="X15" s="92" t="s">
        <v>106</v>
      </c>
      <c r="Y15" s="48" t="s">
        <v>29</v>
      </c>
      <c r="Z15" s="92" t="s">
        <v>106</v>
      </c>
      <c r="AA15" s="48" t="s">
        <v>29</v>
      </c>
      <c r="AB15" s="92" t="s">
        <v>106</v>
      </c>
      <c r="AC15" s="48" t="s">
        <v>29</v>
      </c>
      <c r="AD15" s="92" t="s">
        <v>106</v>
      </c>
      <c r="AE15" s="48" t="s">
        <v>29</v>
      </c>
      <c r="AF15" s="92" t="s">
        <v>106</v>
      </c>
      <c r="AG15" s="48" t="s">
        <v>29</v>
      </c>
      <c r="AH15" s="88" t="s">
        <v>106</v>
      </c>
      <c r="AI15" s="93" t="s">
        <v>29</v>
      </c>
    </row>
    <row r="16" spans="1:35" x14ac:dyDescent="0.2">
      <c r="A16" s="102"/>
      <c r="B16" s="103"/>
      <c r="C16" s="43" t="str">
        <f>IFERROR(VLOOKUP(B16,dt_medecine,2,FALSE),"")</f>
        <v/>
      </c>
      <c r="D16" s="105"/>
      <c r="E16" s="104"/>
      <c r="F16" s="105"/>
      <c r="G16" s="104"/>
      <c r="H16" s="105"/>
      <c r="I16" s="104"/>
      <c r="J16" s="105"/>
      <c r="K16" s="104"/>
      <c r="L16" s="105"/>
      <c r="M16" s="104"/>
      <c r="N16" s="105"/>
      <c r="O16" s="104"/>
      <c r="P16" s="105"/>
      <c r="Q16" s="104"/>
      <c r="R16" s="105"/>
      <c r="S16" s="104"/>
      <c r="T16" s="105"/>
      <c r="U16" s="104"/>
      <c r="V16" s="105"/>
      <c r="W16" s="104"/>
      <c r="X16" s="105"/>
      <c r="Y16" s="104"/>
      <c r="Z16" s="105"/>
      <c r="AA16" s="104"/>
      <c r="AB16" s="105"/>
      <c r="AC16" s="104"/>
      <c r="AD16" s="105"/>
      <c r="AE16" s="104"/>
      <c r="AF16" s="105"/>
      <c r="AG16" s="104"/>
      <c r="AH16" s="106"/>
      <c r="AI16" s="107"/>
    </row>
    <row r="17" spans="1:35" x14ac:dyDescent="0.2">
      <c r="A17" s="102"/>
      <c r="B17" s="103"/>
      <c r="C17" s="43" t="str">
        <f t="shared" ref="C17:C25" si="0">IFERROR(VLOOKUP(B17,dt_medecine,2,FALSE),"")</f>
        <v/>
      </c>
      <c r="D17" s="106"/>
      <c r="E17" s="107"/>
      <c r="F17" s="106"/>
      <c r="G17" s="107"/>
      <c r="H17" s="106"/>
      <c r="I17" s="107"/>
      <c r="J17" s="106"/>
      <c r="K17" s="107"/>
      <c r="L17" s="106"/>
      <c r="M17" s="107"/>
      <c r="N17" s="106"/>
      <c r="O17" s="107"/>
      <c r="P17" s="106"/>
      <c r="Q17" s="107"/>
      <c r="R17" s="106"/>
      <c r="S17" s="107"/>
      <c r="T17" s="106"/>
      <c r="U17" s="107"/>
      <c r="V17" s="106"/>
      <c r="W17" s="107"/>
      <c r="X17" s="106"/>
      <c r="Y17" s="107"/>
      <c r="Z17" s="106"/>
      <c r="AA17" s="107"/>
      <c r="AB17" s="106"/>
      <c r="AC17" s="107"/>
      <c r="AD17" s="106"/>
      <c r="AE17" s="107"/>
      <c r="AF17" s="106"/>
      <c r="AG17" s="107"/>
      <c r="AH17" s="106"/>
      <c r="AI17" s="107"/>
    </row>
    <row r="18" spans="1:35" x14ac:dyDescent="0.2">
      <c r="A18" s="102"/>
      <c r="B18" s="103"/>
      <c r="C18" s="43" t="str">
        <f t="shared" si="0"/>
        <v/>
      </c>
      <c r="D18" s="105"/>
      <c r="E18" s="104"/>
      <c r="F18" s="105"/>
      <c r="G18" s="104"/>
      <c r="H18" s="105"/>
      <c r="I18" s="104"/>
      <c r="J18" s="105"/>
      <c r="K18" s="104"/>
      <c r="L18" s="105"/>
      <c r="M18" s="104"/>
      <c r="N18" s="105"/>
      <c r="O18" s="104"/>
      <c r="P18" s="105"/>
      <c r="Q18" s="104"/>
      <c r="R18" s="105"/>
      <c r="S18" s="104"/>
      <c r="T18" s="105"/>
      <c r="U18" s="104"/>
      <c r="V18" s="105"/>
      <c r="W18" s="104"/>
      <c r="X18" s="105"/>
      <c r="Y18" s="104"/>
      <c r="Z18" s="105"/>
      <c r="AA18" s="104"/>
      <c r="AB18" s="105"/>
      <c r="AC18" s="104"/>
      <c r="AD18" s="105"/>
      <c r="AE18" s="104"/>
      <c r="AF18" s="105"/>
      <c r="AG18" s="104"/>
      <c r="AH18" s="106"/>
      <c r="AI18" s="107"/>
    </row>
    <row r="19" spans="1:35" x14ac:dyDescent="0.2">
      <c r="A19" s="102"/>
      <c r="B19" s="103"/>
      <c r="C19" s="43" t="str">
        <f t="shared" si="0"/>
        <v/>
      </c>
      <c r="D19" s="106"/>
      <c r="E19" s="107"/>
      <c r="F19" s="106"/>
      <c r="G19" s="107"/>
      <c r="H19" s="106"/>
      <c r="I19" s="107"/>
      <c r="J19" s="106"/>
      <c r="K19" s="107"/>
      <c r="L19" s="106"/>
      <c r="M19" s="107"/>
      <c r="N19" s="106"/>
      <c r="O19" s="107"/>
      <c r="P19" s="106"/>
      <c r="Q19" s="107"/>
      <c r="R19" s="106"/>
      <c r="S19" s="107"/>
      <c r="T19" s="106"/>
      <c r="U19" s="107"/>
      <c r="V19" s="106"/>
      <c r="W19" s="107"/>
      <c r="X19" s="106"/>
      <c r="Y19" s="107"/>
      <c r="Z19" s="106"/>
      <c r="AA19" s="107"/>
      <c r="AB19" s="106"/>
      <c r="AC19" s="107"/>
      <c r="AD19" s="106"/>
      <c r="AE19" s="107"/>
      <c r="AF19" s="106"/>
      <c r="AG19" s="107"/>
      <c r="AH19" s="106"/>
      <c r="AI19" s="107"/>
    </row>
    <row r="20" spans="1:35" x14ac:dyDescent="0.2">
      <c r="A20" s="102"/>
      <c r="B20" s="103"/>
      <c r="C20" s="43" t="str">
        <f t="shared" si="0"/>
        <v/>
      </c>
      <c r="D20" s="106"/>
      <c r="E20" s="107"/>
      <c r="F20" s="106"/>
      <c r="G20" s="107"/>
      <c r="H20" s="106"/>
      <c r="I20" s="107"/>
      <c r="J20" s="106"/>
      <c r="K20" s="107"/>
      <c r="L20" s="106"/>
      <c r="M20" s="107"/>
      <c r="N20" s="106"/>
      <c r="O20" s="107"/>
      <c r="P20" s="106"/>
      <c r="Q20" s="107"/>
      <c r="R20" s="106"/>
      <c r="S20" s="107"/>
      <c r="T20" s="106"/>
      <c r="U20" s="107"/>
      <c r="V20" s="106"/>
      <c r="W20" s="107"/>
      <c r="X20" s="106"/>
      <c r="Y20" s="107"/>
      <c r="Z20" s="106"/>
      <c r="AA20" s="107"/>
      <c r="AB20" s="106"/>
      <c r="AC20" s="107"/>
      <c r="AD20" s="106"/>
      <c r="AE20" s="107"/>
      <c r="AF20" s="106"/>
      <c r="AG20" s="107"/>
      <c r="AH20" s="106"/>
      <c r="AI20" s="107"/>
    </row>
    <row r="21" spans="1:35" x14ac:dyDescent="0.2">
      <c r="A21" s="102"/>
      <c r="B21" s="103"/>
      <c r="C21" s="43" t="str">
        <f t="shared" si="0"/>
        <v/>
      </c>
      <c r="D21" s="106"/>
      <c r="E21" s="107"/>
      <c r="F21" s="106"/>
      <c r="G21" s="107"/>
      <c r="H21" s="106"/>
      <c r="I21" s="107"/>
      <c r="J21" s="106"/>
      <c r="K21" s="107"/>
      <c r="L21" s="106"/>
      <c r="M21" s="107"/>
      <c r="N21" s="106"/>
      <c r="O21" s="107"/>
      <c r="P21" s="106"/>
      <c r="Q21" s="107"/>
      <c r="R21" s="106"/>
      <c r="S21" s="107"/>
      <c r="T21" s="106"/>
      <c r="U21" s="107"/>
      <c r="V21" s="106"/>
      <c r="W21" s="107"/>
      <c r="X21" s="106"/>
      <c r="Y21" s="107"/>
      <c r="Z21" s="106"/>
      <c r="AA21" s="107"/>
      <c r="AB21" s="106"/>
      <c r="AC21" s="107"/>
      <c r="AD21" s="106"/>
      <c r="AE21" s="107"/>
      <c r="AF21" s="106"/>
      <c r="AG21" s="107"/>
      <c r="AH21" s="106"/>
      <c r="AI21" s="107"/>
    </row>
    <row r="22" spans="1:35" x14ac:dyDescent="0.2">
      <c r="A22" s="102"/>
      <c r="B22" s="103"/>
      <c r="C22" s="43" t="str">
        <f t="shared" si="0"/>
        <v/>
      </c>
      <c r="D22" s="106"/>
      <c r="E22" s="107"/>
      <c r="F22" s="106"/>
      <c r="G22" s="107"/>
      <c r="H22" s="106"/>
      <c r="I22" s="107"/>
      <c r="J22" s="106"/>
      <c r="K22" s="107"/>
      <c r="L22" s="106"/>
      <c r="M22" s="107"/>
      <c r="N22" s="106"/>
      <c r="O22" s="107"/>
      <c r="P22" s="106"/>
      <c r="Q22" s="107"/>
      <c r="R22" s="106"/>
      <c r="S22" s="107"/>
      <c r="T22" s="106"/>
      <c r="U22" s="107"/>
      <c r="V22" s="106"/>
      <c r="W22" s="107"/>
      <c r="X22" s="106"/>
      <c r="Y22" s="107"/>
      <c r="Z22" s="106"/>
      <c r="AA22" s="107"/>
      <c r="AB22" s="106"/>
      <c r="AC22" s="107"/>
      <c r="AD22" s="106"/>
      <c r="AE22" s="107"/>
      <c r="AF22" s="106"/>
      <c r="AG22" s="107"/>
      <c r="AH22" s="106"/>
      <c r="AI22" s="107"/>
    </row>
    <row r="23" spans="1:35" x14ac:dyDescent="0.2">
      <c r="A23" s="102"/>
      <c r="B23" s="103"/>
      <c r="C23" s="43" t="str">
        <f t="shared" si="0"/>
        <v/>
      </c>
      <c r="D23" s="106"/>
      <c r="E23" s="107"/>
      <c r="F23" s="106"/>
      <c r="G23" s="107"/>
      <c r="H23" s="106"/>
      <c r="I23" s="107"/>
      <c r="J23" s="106"/>
      <c r="K23" s="107"/>
      <c r="L23" s="106"/>
      <c r="M23" s="107"/>
      <c r="N23" s="106"/>
      <c r="O23" s="107"/>
      <c r="P23" s="106"/>
      <c r="Q23" s="107"/>
      <c r="R23" s="106"/>
      <c r="S23" s="107"/>
      <c r="T23" s="106"/>
      <c r="U23" s="107"/>
      <c r="V23" s="106"/>
      <c r="W23" s="107"/>
      <c r="X23" s="106"/>
      <c r="Y23" s="107"/>
      <c r="Z23" s="106"/>
      <c r="AA23" s="107"/>
      <c r="AB23" s="106"/>
      <c r="AC23" s="107"/>
      <c r="AD23" s="106"/>
      <c r="AE23" s="107"/>
      <c r="AF23" s="106"/>
      <c r="AG23" s="107"/>
      <c r="AH23" s="106"/>
      <c r="AI23" s="107"/>
    </row>
    <row r="24" spans="1:35" x14ac:dyDescent="0.2">
      <c r="A24" s="102"/>
      <c r="B24" s="103"/>
      <c r="C24" s="43" t="str">
        <f t="shared" si="0"/>
        <v/>
      </c>
      <c r="D24" s="106"/>
      <c r="E24" s="107"/>
      <c r="F24" s="106"/>
      <c r="G24" s="107"/>
      <c r="H24" s="106"/>
      <c r="I24" s="107"/>
      <c r="J24" s="106"/>
      <c r="K24" s="107"/>
      <c r="L24" s="106"/>
      <c r="M24" s="107"/>
      <c r="N24" s="106"/>
      <c r="O24" s="107"/>
      <c r="P24" s="106"/>
      <c r="Q24" s="107"/>
      <c r="R24" s="106"/>
      <c r="S24" s="107"/>
      <c r="T24" s="106"/>
      <c r="U24" s="107"/>
      <c r="V24" s="106"/>
      <c r="W24" s="107"/>
      <c r="X24" s="106"/>
      <c r="Y24" s="107"/>
      <c r="Z24" s="106"/>
      <c r="AA24" s="107"/>
      <c r="AB24" s="106"/>
      <c r="AC24" s="107"/>
      <c r="AD24" s="106"/>
      <c r="AE24" s="107"/>
      <c r="AF24" s="106"/>
      <c r="AG24" s="107"/>
      <c r="AH24" s="106"/>
      <c r="AI24" s="107"/>
    </row>
    <row r="25" spans="1:35" x14ac:dyDescent="0.2">
      <c r="A25" s="102"/>
      <c r="B25" s="103"/>
      <c r="C25" s="43" t="str">
        <f t="shared" si="0"/>
        <v/>
      </c>
      <c r="D25" s="109"/>
      <c r="E25" s="108"/>
      <c r="F25" s="109"/>
      <c r="G25" s="108"/>
      <c r="H25" s="109"/>
      <c r="I25" s="108"/>
      <c r="J25" s="109"/>
      <c r="K25" s="108"/>
      <c r="L25" s="109"/>
      <c r="M25" s="108"/>
      <c r="N25" s="109"/>
      <c r="O25" s="108"/>
      <c r="P25" s="109"/>
      <c r="Q25" s="108"/>
      <c r="R25" s="109"/>
      <c r="S25" s="108"/>
      <c r="T25" s="109"/>
      <c r="U25" s="108"/>
      <c r="V25" s="109"/>
      <c r="W25" s="108"/>
      <c r="X25" s="109"/>
      <c r="Y25" s="108"/>
      <c r="Z25" s="109"/>
      <c r="AA25" s="108"/>
      <c r="AB25" s="109"/>
      <c r="AC25" s="108"/>
      <c r="AD25" s="109"/>
      <c r="AE25" s="108"/>
      <c r="AF25" s="109"/>
      <c r="AG25" s="108"/>
      <c r="AH25" s="109"/>
      <c r="AI25" s="108"/>
    </row>
    <row r="27" spans="1:35" ht="23.25" x14ac:dyDescent="0.35">
      <c r="A27" s="10" t="s">
        <v>40</v>
      </c>
    </row>
    <row r="28" spans="1:35" ht="7.5" customHeight="1" x14ac:dyDescent="0.2"/>
    <row r="29" spans="1:35" ht="25.5" x14ac:dyDescent="0.2">
      <c r="A29" s="13" t="s">
        <v>34</v>
      </c>
      <c r="B29" s="13" t="s">
        <v>60</v>
      </c>
      <c r="C29" s="13" t="s">
        <v>59</v>
      </c>
    </row>
    <row r="30" spans="1:35" x14ac:dyDescent="0.2">
      <c r="A30" s="16" t="s">
        <v>8</v>
      </c>
      <c r="B30" s="13">
        <v>12</v>
      </c>
      <c r="C30" s="13" t="s">
        <v>46</v>
      </c>
    </row>
    <row r="31" spans="1:35" x14ac:dyDescent="0.2">
      <c r="A31" s="16" t="s">
        <v>9</v>
      </c>
      <c r="B31" s="13">
        <v>5</v>
      </c>
      <c r="C31" s="13" t="s">
        <v>46</v>
      </c>
    </row>
    <row r="32" spans="1:35" x14ac:dyDescent="0.2">
      <c r="A32" s="16" t="s">
        <v>6</v>
      </c>
      <c r="B32" s="13">
        <v>6</v>
      </c>
      <c r="C32" s="13" t="s">
        <v>48</v>
      </c>
    </row>
    <row r="33" spans="1:35" x14ac:dyDescent="0.2">
      <c r="A33" s="16" t="s">
        <v>5</v>
      </c>
      <c r="B33" s="13">
        <v>14</v>
      </c>
      <c r="C33" s="13" t="s">
        <v>47</v>
      </c>
    </row>
    <row r="35" spans="1:35" s="4" customFormat="1" ht="15.75" x14ac:dyDescent="0.25">
      <c r="A35" s="45"/>
      <c r="B35" s="46"/>
      <c r="C35" s="49"/>
      <c r="D35" s="44" t="s">
        <v>101</v>
      </c>
      <c r="E35" s="46"/>
      <c r="F35" s="44" t="s">
        <v>102</v>
      </c>
      <c r="G35" s="46"/>
      <c r="H35" s="44" t="s">
        <v>103</v>
      </c>
      <c r="I35" s="46"/>
      <c r="J35" s="44" t="s">
        <v>105</v>
      </c>
      <c r="K35" s="46"/>
      <c r="L35" s="44" t="s">
        <v>104</v>
      </c>
      <c r="M35" s="46"/>
      <c r="N35" s="44" t="s">
        <v>107</v>
      </c>
      <c r="O35" s="46"/>
      <c r="P35" s="44" t="s">
        <v>108</v>
      </c>
      <c r="Q35" s="46"/>
      <c r="R35" s="44" t="s">
        <v>109</v>
      </c>
      <c r="S35" s="46"/>
      <c r="T35" s="44" t="s">
        <v>110</v>
      </c>
      <c r="U35" s="46"/>
      <c r="V35" s="44" t="s">
        <v>111</v>
      </c>
      <c r="W35" s="46"/>
      <c r="X35" s="44" t="s">
        <v>112</v>
      </c>
      <c r="Y35" s="46"/>
      <c r="Z35" s="44" t="s">
        <v>113</v>
      </c>
      <c r="AA35" s="46"/>
      <c r="AB35" s="44" t="s">
        <v>114</v>
      </c>
      <c r="AC35" s="46"/>
      <c r="AD35" s="44" t="s">
        <v>115</v>
      </c>
      <c r="AE35" s="46"/>
      <c r="AF35" s="44" t="s">
        <v>116</v>
      </c>
      <c r="AG35" s="46"/>
      <c r="AH35" s="44" t="s">
        <v>117</v>
      </c>
      <c r="AI35" s="47"/>
    </row>
    <row r="36" spans="1:35" s="48" customFormat="1" ht="26.25" x14ac:dyDescent="0.25">
      <c r="A36" s="19" t="s">
        <v>28</v>
      </c>
      <c r="B36" s="11" t="s">
        <v>30</v>
      </c>
      <c r="C36" s="50" t="s">
        <v>87</v>
      </c>
      <c r="D36" s="92" t="s">
        <v>106</v>
      </c>
      <c r="E36" s="48" t="s">
        <v>29</v>
      </c>
      <c r="F36" s="92" t="s">
        <v>106</v>
      </c>
      <c r="G36" s="48" t="s">
        <v>29</v>
      </c>
      <c r="H36" s="92" t="s">
        <v>106</v>
      </c>
      <c r="I36" s="48" t="s">
        <v>29</v>
      </c>
      <c r="J36" s="92" t="s">
        <v>106</v>
      </c>
      <c r="K36" s="48" t="s">
        <v>29</v>
      </c>
      <c r="L36" s="92" t="s">
        <v>106</v>
      </c>
      <c r="M36" s="48" t="s">
        <v>29</v>
      </c>
      <c r="N36" s="92" t="s">
        <v>106</v>
      </c>
      <c r="O36" s="48" t="s">
        <v>29</v>
      </c>
      <c r="P36" s="92" t="s">
        <v>106</v>
      </c>
      <c r="Q36" s="48" t="s">
        <v>29</v>
      </c>
      <c r="R36" s="92" t="s">
        <v>106</v>
      </c>
      <c r="S36" s="48" t="s">
        <v>29</v>
      </c>
      <c r="T36" s="92" t="s">
        <v>106</v>
      </c>
      <c r="U36" s="48" t="s">
        <v>29</v>
      </c>
      <c r="V36" s="92" t="s">
        <v>106</v>
      </c>
      <c r="W36" s="48" t="s">
        <v>29</v>
      </c>
      <c r="X36" s="92" t="s">
        <v>106</v>
      </c>
      <c r="Y36" s="48" t="s">
        <v>29</v>
      </c>
      <c r="Z36" s="92" t="s">
        <v>106</v>
      </c>
      <c r="AA36" s="48" t="s">
        <v>29</v>
      </c>
      <c r="AB36" s="92" t="s">
        <v>106</v>
      </c>
      <c r="AC36" s="48" t="s">
        <v>29</v>
      </c>
      <c r="AD36" s="92" t="s">
        <v>106</v>
      </c>
      <c r="AE36" s="48" t="s">
        <v>29</v>
      </c>
      <c r="AF36" s="92" t="s">
        <v>106</v>
      </c>
      <c r="AG36" s="48" t="s">
        <v>29</v>
      </c>
      <c r="AH36" s="88" t="s">
        <v>106</v>
      </c>
      <c r="AI36" s="93" t="s">
        <v>29</v>
      </c>
    </row>
    <row r="37" spans="1:35" x14ac:dyDescent="0.2">
      <c r="A37" s="102"/>
      <c r="B37" s="103"/>
      <c r="C37" s="43" t="str">
        <f t="shared" ref="C37:C39" si="1">IFERROR(VLOOKUP(B37,dt_chirurgie,2,FALSE),"")</f>
        <v/>
      </c>
      <c r="D37" s="105"/>
      <c r="E37" s="104"/>
      <c r="F37" s="105"/>
      <c r="G37" s="104"/>
      <c r="H37" s="105"/>
      <c r="I37" s="104"/>
      <c r="J37" s="105"/>
      <c r="K37" s="105"/>
      <c r="L37" s="105"/>
      <c r="M37" s="104"/>
      <c r="N37" s="105"/>
      <c r="O37" s="104"/>
      <c r="P37" s="105"/>
      <c r="Q37" s="104"/>
      <c r="R37" s="105"/>
      <c r="S37" s="104"/>
      <c r="T37" s="105"/>
      <c r="U37" s="104"/>
      <c r="V37" s="105"/>
      <c r="W37" s="104"/>
      <c r="X37" s="105"/>
      <c r="Y37" s="104"/>
      <c r="Z37" s="105"/>
      <c r="AA37" s="104"/>
      <c r="AB37" s="105"/>
      <c r="AC37" s="104"/>
      <c r="AD37" s="105"/>
      <c r="AE37" s="104"/>
      <c r="AF37" s="105"/>
      <c r="AG37" s="104"/>
      <c r="AH37" s="106"/>
      <c r="AI37" s="107"/>
    </row>
    <row r="38" spans="1:35" x14ac:dyDescent="0.2">
      <c r="A38" s="102"/>
      <c r="B38" s="103"/>
      <c r="C38" s="43" t="str">
        <f t="shared" si="1"/>
        <v/>
      </c>
      <c r="D38" s="106"/>
      <c r="E38" s="107"/>
      <c r="F38" s="106"/>
      <c r="G38" s="107"/>
      <c r="H38" s="106"/>
      <c r="I38" s="107"/>
      <c r="J38" s="106"/>
      <c r="K38" s="107"/>
      <c r="L38" s="106"/>
      <c r="M38" s="107"/>
      <c r="N38" s="106"/>
      <c r="O38" s="107"/>
      <c r="P38" s="106"/>
      <c r="Q38" s="107"/>
      <c r="R38" s="106"/>
      <c r="S38" s="107"/>
      <c r="T38" s="106"/>
      <c r="U38" s="107"/>
      <c r="V38" s="106"/>
      <c r="W38" s="107"/>
      <c r="X38" s="106"/>
      <c r="Y38" s="107"/>
      <c r="Z38" s="106"/>
      <c r="AA38" s="107"/>
      <c r="AB38" s="106"/>
      <c r="AC38" s="107"/>
      <c r="AD38" s="106"/>
      <c r="AE38" s="107"/>
      <c r="AF38" s="106"/>
      <c r="AG38" s="107"/>
      <c r="AH38" s="106"/>
      <c r="AI38" s="107"/>
    </row>
    <row r="39" spans="1:35" x14ac:dyDescent="0.2">
      <c r="A39" s="102"/>
      <c r="B39" s="103"/>
      <c r="C39" s="43" t="str">
        <f t="shared" si="1"/>
        <v/>
      </c>
      <c r="D39" s="106"/>
      <c r="E39" s="107"/>
      <c r="F39" s="106"/>
      <c r="G39" s="107"/>
      <c r="H39" s="106"/>
      <c r="I39" s="107"/>
      <c r="J39" s="106"/>
      <c r="K39" s="107"/>
      <c r="L39" s="106"/>
      <c r="M39" s="107"/>
      <c r="N39" s="106"/>
      <c r="O39" s="107"/>
      <c r="P39" s="106"/>
      <c r="Q39" s="107"/>
      <c r="R39" s="106"/>
      <c r="S39" s="107"/>
      <c r="T39" s="106"/>
      <c r="U39" s="107"/>
      <c r="V39" s="106"/>
      <c r="W39" s="107"/>
      <c r="X39" s="106"/>
      <c r="Y39" s="107"/>
      <c r="Z39" s="106"/>
      <c r="AA39" s="107"/>
      <c r="AB39" s="106"/>
      <c r="AC39" s="107"/>
      <c r="AD39" s="106"/>
      <c r="AE39" s="107"/>
      <c r="AF39" s="106"/>
      <c r="AG39" s="107"/>
      <c r="AH39" s="106"/>
      <c r="AI39" s="107"/>
    </row>
    <row r="40" spans="1:35" x14ac:dyDescent="0.2">
      <c r="A40" s="102"/>
      <c r="B40" s="103"/>
      <c r="C40" s="43" t="str">
        <f t="shared" ref="C40:C46" si="2">IFERROR(VLOOKUP(B40,dt_chirurgie,2,FALSE),"")</f>
        <v/>
      </c>
      <c r="D40" s="106"/>
      <c r="E40" s="107"/>
      <c r="F40" s="106"/>
      <c r="G40" s="107"/>
      <c r="H40" s="106"/>
      <c r="I40" s="107"/>
      <c r="J40" s="106"/>
      <c r="K40" s="107"/>
      <c r="L40" s="106"/>
      <c r="M40" s="107"/>
      <c r="N40" s="106"/>
      <c r="O40" s="107"/>
      <c r="P40" s="106"/>
      <c r="Q40" s="107"/>
      <c r="R40" s="106"/>
      <c r="S40" s="107"/>
      <c r="T40" s="106"/>
      <c r="U40" s="107"/>
      <c r="V40" s="106"/>
      <c r="W40" s="107"/>
      <c r="X40" s="106"/>
      <c r="Y40" s="107"/>
      <c r="Z40" s="106"/>
      <c r="AA40" s="107"/>
      <c r="AB40" s="106"/>
      <c r="AC40" s="107"/>
      <c r="AD40" s="106"/>
      <c r="AE40" s="107"/>
      <c r="AF40" s="106"/>
      <c r="AG40" s="107"/>
      <c r="AH40" s="106"/>
      <c r="AI40" s="107"/>
    </row>
    <row r="41" spans="1:35" x14ac:dyDescent="0.2">
      <c r="A41" s="102"/>
      <c r="B41" s="103"/>
      <c r="C41" s="43" t="str">
        <f t="shared" si="2"/>
        <v/>
      </c>
      <c r="D41" s="106"/>
      <c r="E41" s="107"/>
      <c r="F41" s="106"/>
      <c r="G41" s="107"/>
      <c r="H41" s="106"/>
      <c r="I41" s="107"/>
      <c r="J41" s="106"/>
      <c r="K41" s="107"/>
      <c r="L41" s="106"/>
      <c r="M41" s="107"/>
      <c r="N41" s="106"/>
      <c r="O41" s="107"/>
      <c r="P41" s="106"/>
      <c r="Q41" s="107"/>
      <c r="R41" s="106"/>
      <c r="S41" s="107"/>
      <c r="T41" s="106"/>
      <c r="U41" s="107"/>
      <c r="V41" s="106"/>
      <c r="W41" s="107"/>
      <c r="X41" s="106"/>
      <c r="Y41" s="107"/>
      <c r="Z41" s="106"/>
      <c r="AA41" s="107"/>
      <c r="AB41" s="106"/>
      <c r="AC41" s="107"/>
      <c r="AD41" s="106"/>
      <c r="AE41" s="107"/>
      <c r="AF41" s="106"/>
      <c r="AG41" s="107"/>
      <c r="AH41" s="106"/>
      <c r="AI41" s="107"/>
    </row>
    <row r="42" spans="1:35" x14ac:dyDescent="0.2">
      <c r="A42" s="102"/>
      <c r="B42" s="103"/>
      <c r="C42" s="43" t="str">
        <f t="shared" si="2"/>
        <v/>
      </c>
      <c r="D42" s="106"/>
      <c r="E42" s="107"/>
      <c r="F42" s="106"/>
      <c r="G42" s="107"/>
      <c r="H42" s="106"/>
      <c r="I42" s="107"/>
      <c r="J42" s="106"/>
      <c r="K42" s="107"/>
      <c r="L42" s="106"/>
      <c r="M42" s="107"/>
      <c r="N42" s="106"/>
      <c r="O42" s="107"/>
      <c r="P42" s="106"/>
      <c r="Q42" s="107"/>
      <c r="R42" s="106"/>
      <c r="S42" s="107"/>
      <c r="T42" s="106"/>
      <c r="U42" s="107"/>
      <c r="V42" s="106"/>
      <c r="W42" s="107"/>
      <c r="X42" s="106"/>
      <c r="Y42" s="107"/>
      <c r="Z42" s="106"/>
      <c r="AA42" s="107"/>
      <c r="AB42" s="106"/>
      <c r="AC42" s="107"/>
      <c r="AD42" s="106"/>
      <c r="AE42" s="107"/>
      <c r="AF42" s="106"/>
      <c r="AG42" s="107"/>
      <c r="AH42" s="106"/>
      <c r="AI42" s="107"/>
    </row>
    <row r="43" spans="1:35" x14ac:dyDescent="0.2">
      <c r="A43" s="102"/>
      <c r="B43" s="103"/>
      <c r="C43" s="43" t="str">
        <f t="shared" si="2"/>
        <v/>
      </c>
      <c r="D43" s="106"/>
      <c r="E43" s="107"/>
      <c r="F43" s="106"/>
      <c r="G43" s="107"/>
      <c r="H43" s="106"/>
      <c r="I43" s="107"/>
      <c r="J43" s="106"/>
      <c r="K43" s="107"/>
      <c r="L43" s="106"/>
      <c r="M43" s="107"/>
      <c r="N43" s="106"/>
      <c r="O43" s="107"/>
      <c r="P43" s="106"/>
      <c r="Q43" s="107"/>
      <c r="R43" s="106"/>
      <c r="S43" s="107"/>
      <c r="T43" s="106"/>
      <c r="U43" s="107"/>
      <c r="V43" s="106"/>
      <c r="W43" s="107"/>
      <c r="X43" s="106"/>
      <c r="Y43" s="107"/>
      <c r="Z43" s="106"/>
      <c r="AA43" s="107"/>
      <c r="AB43" s="106"/>
      <c r="AC43" s="107"/>
      <c r="AD43" s="106"/>
      <c r="AE43" s="107"/>
      <c r="AF43" s="106"/>
      <c r="AG43" s="107"/>
      <c r="AH43" s="106"/>
      <c r="AI43" s="107"/>
    </row>
    <row r="44" spans="1:35" x14ac:dyDescent="0.2">
      <c r="A44" s="102"/>
      <c r="B44" s="103"/>
      <c r="C44" s="43" t="str">
        <f t="shared" si="2"/>
        <v/>
      </c>
      <c r="D44" s="106"/>
      <c r="E44" s="107"/>
      <c r="F44" s="106"/>
      <c r="G44" s="107"/>
      <c r="H44" s="106"/>
      <c r="I44" s="107"/>
      <c r="J44" s="106"/>
      <c r="K44" s="107"/>
      <c r="L44" s="106"/>
      <c r="M44" s="107"/>
      <c r="N44" s="106"/>
      <c r="O44" s="107"/>
      <c r="P44" s="106"/>
      <c r="Q44" s="107"/>
      <c r="R44" s="106"/>
      <c r="S44" s="107"/>
      <c r="T44" s="106"/>
      <c r="U44" s="107"/>
      <c r="V44" s="106"/>
      <c r="W44" s="107"/>
      <c r="X44" s="106"/>
      <c r="Y44" s="107"/>
      <c r="Z44" s="106"/>
      <c r="AA44" s="107"/>
      <c r="AB44" s="106"/>
      <c r="AC44" s="107"/>
      <c r="AD44" s="106"/>
      <c r="AE44" s="107"/>
      <c r="AF44" s="106"/>
      <c r="AG44" s="107"/>
      <c r="AH44" s="106"/>
      <c r="AI44" s="107"/>
    </row>
    <row r="45" spans="1:35" x14ac:dyDescent="0.2">
      <c r="A45" s="102"/>
      <c r="B45" s="103"/>
      <c r="C45" s="43" t="str">
        <f t="shared" si="2"/>
        <v/>
      </c>
      <c r="D45" s="106"/>
      <c r="E45" s="107"/>
      <c r="F45" s="106"/>
      <c r="G45" s="107"/>
      <c r="H45" s="106"/>
      <c r="I45" s="107"/>
      <c r="J45" s="106"/>
      <c r="K45" s="107"/>
      <c r="L45" s="106"/>
      <c r="M45" s="107"/>
      <c r="N45" s="106"/>
      <c r="O45" s="107"/>
      <c r="P45" s="106"/>
      <c r="Q45" s="107"/>
      <c r="R45" s="106"/>
      <c r="S45" s="107"/>
      <c r="T45" s="106"/>
      <c r="U45" s="107"/>
      <c r="V45" s="106"/>
      <c r="W45" s="107"/>
      <c r="X45" s="106"/>
      <c r="Y45" s="107"/>
      <c r="Z45" s="106"/>
      <c r="AA45" s="107"/>
      <c r="AB45" s="106"/>
      <c r="AC45" s="107"/>
      <c r="AD45" s="106"/>
      <c r="AE45" s="107"/>
      <c r="AF45" s="106"/>
      <c r="AG45" s="107"/>
      <c r="AH45" s="106"/>
      <c r="AI45" s="107"/>
    </row>
    <row r="46" spans="1:35" x14ac:dyDescent="0.2">
      <c r="A46" s="102"/>
      <c r="B46" s="103"/>
      <c r="C46" s="43" t="str">
        <f t="shared" si="2"/>
        <v/>
      </c>
      <c r="D46" s="109"/>
      <c r="E46" s="108"/>
      <c r="F46" s="109"/>
      <c r="G46" s="108"/>
      <c r="H46" s="109"/>
      <c r="I46" s="108"/>
      <c r="J46" s="109"/>
      <c r="K46" s="108"/>
      <c r="L46" s="109"/>
      <c r="M46" s="108"/>
      <c r="N46" s="109"/>
      <c r="O46" s="108"/>
      <c r="P46" s="109"/>
      <c r="Q46" s="108"/>
      <c r="R46" s="109"/>
      <c r="S46" s="108"/>
      <c r="T46" s="109"/>
      <c r="U46" s="108"/>
      <c r="V46" s="109"/>
      <c r="W46" s="108"/>
      <c r="X46" s="109"/>
      <c r="Y46" s="108"/>
      <c r="Z46" s="109"/>
      <c r="AA46" s="108"/>
      <c r="AB46" s="109"/>
      <c r="AC46" s="108"/>
      <c r="AD46" s="109"/>
      <c r="AE46" s="108"/>
      <c r="AF46" s="109"/>
      <c r="AG46" s="108"/>
      <c r="AH46" s="109"/>
      <c r="AI46" s="108"/>
    </row>
    <row r="48" spans="1:35" ht="23.25" x14ac:dyDescent="0.35">
      <c r="A48" s="10" t="s">
        <v>52</v>
      </c>
    </row>
    <row r="49" spans="1:35" ht="7.5" customHeight="1" x14ac:dyDescent="0.2"/>
    <row r="50" spans="1:35" ht="25.5" x14ac:dyDescent="0.2">
      <c r="A50" s="13" t="s">
        <v>34</v>
      </c>
      <c r="B50" s="13" t="s">
        <v>60</v>
      </c>
      <c r="C50" s="13" t="s">
        <v>59</v>
      </c>
    </row>
    <row r="51" spans="1:35" x14ac:dyDescent="0.2">
      <c r="A51" s="16" t="s">
        <v>15</v>
      </c>
      <c r="B51" s="13">
        <v>12</v>
      </c>
      <c r="C51" s="13" t="s">
        <v>46</v>
      </c>
    </row>
    <row r="52" spans="1:35" x14ac:dyDescent="0.2">
      <c r="A52" s="16" t="s">
        <v>16</v>
      </c>
      <c r="B52" s="13">
        <v>6</v>
      </c>
      <c r="C52" s="13" t="s">
        <v>46</v>
      </c>
    </row>
    <row r="53" spans="1:35" x14ac:dyDescent="0.2">
      <c r="A53" s="16" t="s">
        <v>6</v>
      </c>
      <c r="B53" s="13">
        <v>6</v>
      </c>
      <c r="C53" s="13" t="s">
        <v>48</v>
      </c>
    </row>
    <row r="54" spans="1:35" ht="13.5" customHeight="1" x14ac:dyDescent="0.2">
      <c r="A54" s="16" t="s">
        <v>3</v>
      </c>
      <c r="B54" s="13">
        <v>16</v>
      </c>
      <c r="C54" s="26" t="s">
        <v>53</v>
      </c>
    </row>
    <row r="55" spans="1:35" ht="25.5" x14ac:dyDescent="0.2">
      <c r="A55" s="16" t="s">
        <v>4</v>
      </c>
      <c r="B55" s="13">
        <v>14</v>
      </c>
      <c r="C55" s="26" t="s">
        <v>53</v>
      </c>
    </row>
    <row r="57" spans="1:35" s="4" customFormat="1" ht="15.75" x14ac:dyDescent="0.25">
      <c r="A57" s="45"/>
      <c r="B57" s="46"/>
      <c r="C57" s="49"/>
      <c r="D57" s="44" t="s">
        <v>101</v>
      </c>
      <c r="E57" s="46"/>
      <c r="F57" s="44" t="s">
        <v>102</v>
      </c>
      <c r="G57" s="46"/>
      <c r="H57" s="44" t="s">
        <v>103</v>
      </c>
      <c r="I57" s="46"/>
      <c r="J57" s="44" t="s">
        <v>105</v>
      </c>
      <c r="K57" s="46"/>
      <c r="L57" s="44" t="s">
        <v>104</v>
      </c>
      <c r="M57" s="46"/>
      <c r="N57" s="44" t="s">
        <v>107</v>
      </c>
      <c r="O57" s="46"/>
      <c r="P57" s="44" t="s">
        <v>108</v>
      </c>
      <c r="Q57" s="46"/>
      <c r="R57" s="44" t="s">
        <v>109</v>
      </c>
      <c r="S57" s="46"/>
      <c r="T57" s="44" t="s">
        <v>110</v>
      </c>
      <c r="U57" s="46"/>
      <c r="V57" s="44" t="s">
        <v>111</v>
      </c>
      <c r="W57" s="46"/>
      <c r="X57" s="44" t="s">
        <v>112</v>
      </c>
      <c r="Y57" s="46"/>
      <c r="Z57" s="44" t="s">
        <v>113</v>
      </c>
      <c r="AA57" s="46"/>
      <c r="AB57" s="44" t="s">
        <v>114</v>
      </c>
      <c r="AC57" s="46"/>
      <c r="AD57" s="44" t="s">
        <v>115</v>
      </c>
      <c r="AE57" s="46"/>
      <c r="AF57" s="44" t="s">
        <v>116</v>
      </c>
      <c r="AG57" s="46"/>
      <c r="AH57" s="44" t="s">
        <v>117</v>
      </c>
      <c r="AI57" s="47"/>
    </row>
    <row r="58" spans="1:35" s="48" customFormat="1" ht="26.25" x14ac:dyDescent="0.25">
      <c r="A58" s="19" t="s">
        <v>28</v>
      </c>
      <c r="B58" s="11" t="s">
        <v>30</v>
      </c>
      <c r="C58" s="50" t="s">
        <v>87</v>
      </c>
      <c r="D58" s="92" t="s">
        <v>106</v>
      </c>
      <c r="E58" s="48" t="s">
        <v>29</v>
      </c>
      <c r="F58" s="92" t="s">
        <v>106</v>
      </c>
      <c r="G58" s="48" t="s">
        <v>29</v>
      </c>
      <c r="H58" s="92" t="s">
        <v>106</v>
      </c>
      <c r="I58" s="48" t="s">
        <v>29</v>
      </c>
      <c r="J58" s="92" t="s">
        <v>106</v>
      </c>
      <c r="K58" s="48" t="s">
        <v>29</v>
      </c>
      <c r="L58" s="92" t="s">
        <v>106</v>
      </c>
      <c r="M58" s="48" t="s">
        <v>29</v>
      </c>
      <c r="N58" s="92" t="s">
        <v>106</v>
      </c>
      <c r="O58" s="48" t="s">
        <v>29</v>
      </c>
      <c r="P58" s="92" t="s">
        <v>106</v>
      </c>
      <c r="Q58" s="48" t="s">
        <v>29</v>
      </c>
      <c r="R58" s="92" t="s">
        <v>106</v>
      </c>
      <c r="S58" s="48" t="s">
        <v>29</v>
      </c>
      <c r="T58" s="92" t="s">
        <v>106</v>
      </c>
      <c r="U58" s="48" t="s">
        <v>29</v>
      </c>
      <c r="V58" s="92" t="s">
        <v>106</v>
      </c>
      <c r="W58" s="48" t="s">
        <v>29</v>
      </c>
      <c r="X58" s="92" t="s">
        <v>106</v>
      </c>
      <c r="Y58" s="48" t="s">
        <v>29</v>
      </c>
      <c r="Z58" s="92" t="s">
        <v>106</v>
      </c>
      <c r="AA58" s="48" t="s">
        <v>29</v>
      </c>
      <c r="AB58" s="92" t="s">
        <v>106</v>
      </c>
      <c r="AC58" s="48" t="s">
        <v>29</v>
      </c>
      <c r="AD58" s="92" t="s">
        <v>106</v>
      </c>
      <c r="AE58" s="48" t="s">
        <v>29</v>
      </c>
      <c r="AF58" s="92" t="s">
        <v>106</v>
      </c>
      <c r="AG58" s="48" t="s">
        <v>29</v>
      </c>
      <c r="AH58" s="88" t="s">
        <v>106</v>
      </c>
      <c r="AI58" s="93" t="s">
        <v>29</v>
      </c>
    </row>
    <row r="59" spans="1:35" x14ac:dyDescent="0.2">
      <c r="A59" s="102"/>
      <c r="B59" s="103"/>
      <c r="C59" s="43" t="str">
        <f t="shared" ref="C59:C68" si="3">IFERROR(VLOOKUP(B59,dt_go,2,FALSE),"")</f>
        <v/>
      </c>
      <c r="D59" s="105"/>
      <c r="E59" s="104"/>
      <c r="F59" s="105"/>
      <c r="G59" s="104"/>
      <c r="H59" s="105"/>
      <c r="I59" s="104"/>
      <c r="J59" s="105"/>
      <c r="K59" s="104"/>
      <c r="L59" s="105"/>
      <c r="M59" s="104"/>
      <c r="N59" s="105"/>
      <c r="O59" s="104"/>
      <c r="P59" s="105"/>
      <c r="Q59" s="104"/>
      <c r="R59" s="105"/>
      <c r="S59" s="104"/>
      <c r="T59" s="105"/>
      <c r="U59" s="104"/>
      <c r="V59" s="105"/>
      <c r="W59" s="104"/>
      <c r="X59" s="105"/>
      <c r="Y59" s="104"/>
      <c r="Z59" s="105"/>
      <c r="AA59" s="104"/>
      <c r="AB59" s="105"/>
      <c r="AC59" s="104"/>
      <c r="AD59" s="105"/>
      <c r="AE59" s="104"/>
      <c r="AF59" s="105"/>
      <c r="AG59" s="104"/>
      <c r="AH59" s="106"/>
      <c r="AI59" s="107"/>
    </row>
    <row r="60" spans="1:35" x14ac:dyDescent="0.2">
      <c r="A60" s="102"/>
      <c r="B60" s="103"/>
      <c r="C60" s="43" t="str">
        <f t="shared" si="3"/>
        <v/>
      </c>
      <c r="D60" s="106"/>
      <c r="E60" s="107"/>
      <c r="F60" s="106"/>
      <c r="G60" s="107"/>
      <c r="H60" s="106"/>
      <c r="I60" s="107"/>
      <c r="J60" s="106"/>
      <c r="K60" s="107"/>
      <c r="L60" s="106"/>
      <c r="M60" s="107"/>
      <c r="N60" s="106"/>
      <c r="O60" s="107"/>
      <c r="P60" s="106"/>
      <c r="Q60" s="107"/>
      <c r="R60" s="106"/>
      <c r="S60" s="107"/>
      <c r="T60" s="106"/>
      <c r="U60" s="107"/>
      <c r="V60" s="106"/>
      <c r="W60" s="107"/>
      <c r="X60" s="106"/>
      <c r="Y60" s="107"/>
      <c r="Z60" s="106"/>
      <c r="AA60" s="107"/>
      <c r="AB60" s="106"/>
      <c r="AC60" s="107"/>
      <c r="AD60" s="106"/>
      <c r="AE60" s="107"/>
      <c r="AF60" s="106"/>
      <c r="AG60" s="107"/>
      <c r="AH60" s="106"/>
      <c r="AI60" s="107"/>
    </row>
    <row r="61" spans="1:35" x14ac:dyDescent="0.2">
      <c r="A61" s="102"/>
      <c r="B61" s="103"/>
      <c r="C61" s="43" t="str">
        <f t="shared" si="3"/>
        <v/>
      </c>
      <c r="D61" s="106"/>
      <c r="E61" s="107"/>
      <c r="F61" s="106"/>
      <c r="G61" s="107"/>
      <c r="H61" s="106"/>
      <c r="I61" s="107"/>
      <c r="J61" s="106"/>
      <c r="K61" s="107"/>
      <c r="L61" s="106"/>
      <c r="M61" s="107"/>
      <c r="N61" s="106"/>
      <c r="O61" s="107"/>
      <c r="P61" s="106"/>
      <c r="Q61" s="107"/>
      <c r="R61" s="106"/>
      <c r="S61" s="107"/>
      <c r="T61" s="106"/>
      <c r="U61" s="107"/>
      <c r="V61" s="106"/>
      <c r="W61" s="107"/>
      <c r="X61" s="106"/>
      <c r="Y61" s="107"/>
      <c r="Z61" s="106"/>
      <c r="AA61" s="107"/>
      <c r="AB61" s="106"/>
      <c r="AC61" s="107"/>
      <c r="AD61" s="106"/>
      <c r="AE61" s="107"/>
      <c r="AF61" s="106"/>
      <c r="AG61" s="107"/>
      <c r="AH61" s="106"/>
      <c r="AI61" s="107"/>
    </row>
    <row r="62" spans="1:35" x14ac:dyDescent="0.2">
      <c r="A62" s="102"/>
      <c r="B62" s="103"/>
      <c r="C62" s="43" t="str">
        <f t="shared" si="3"/>
        <v/>
      </c>
      <c r="D62" s="106"/>
      <c r="E62" s="107"/>
      <c r="F62" s="106"/>
      <c r="G62" s="107"/>
      <c r="H62" s="106"/>
      <c r="I62" s="107"/>
      <c r="J62" s="106"/>
      <c r="K62" s="107"/>
      <c r="L62" s="106"/>
      <c r="M62" s="107"/>
      <c r="N62" s="106"/>
      <c r="O62" s="107"/>
      <c r="P62" s="106"/>
      <c r="Q62" s="107"/>
      <c r="R62" s="106"/>
      <c r="S62" s="107"/>
      <c r="T62" s="106"/>
      <c r="U62" s="107"/>
      <c r="V62" s="106"/>
      <c r="W62" s="107"/>
      <c r="X62" s="106"/>
      <c r="Y62" s="107"/>
      <c r="Z62" s="106"/>
      <c r="AA62" s="107"/>
      <c r="AB62" s="106"/>
      <c r="AC62" s="107"/>
      <c r="AD62" s="106"/>
      <c r="AE62" s="107"/>
      <c r="AF62" s="106"/>
      <c r="AG62" s="107"/>
      <c r="AH62" s="106"/>
      <c r="AI62" s="107"/>
    </row>
    <row r="63" spans="1:35" x14ac:dyDescent="0.2">
      <c r="A63" s="102"/>
      <c r="B63" s="103"/>
      <c r="C63" s="43" t="str">
        <f t="shared" si="3"/>
        <v/>
      </c>
      <c r="D63" s="106"/>
      <c r="E63" s="107"/>
      <c r="F63" s="106"/>
      <c r="G63" s="107"/>
      <c r="H63" s="106"/>
      <c r="I63" s="107"/>
      <c r="J63" s="106"/>
      <c r="K63" s="107"/>
      <c r="L63" s="106"/>
      <c r="M63" s="107"/>
      <c r="N63" s="106"/>
      <c r="O63" s="107"/>
      <c r="P63" s="106"/>
      <c r="Q63" s="107"/>
      <c r="R63" s="106"/>
      <c r="S63" s="107"/>
      <c r="T63" s="106"/>
      <c r="U63" s="107"/>
      <c r="V63" s="106"/>
      <c r="W63" s="107"/>
      <c r="X63" s="106"/>
      <c r="Y63" s="107"/>
      <c r="Z63" s="106"/>
      <c r="AA63" s="107"/>
      <c r="AB63" s="106"/>
      <c r="AC63" s="107"/>
      <c r="AD63" s="106"/>
      <c r="AE63" s="107"/>
      <c r="AF63" s="106"/>
      <c r="AG63" s="107"/>
      <c r="AH63" s="106"/>
      <c r="AI63" s="107"/>
    </row>
    <row r="64" spans="1:35" x14ac:dyDescent="0.2">
      <c r="A64" s="102"/>
      <c r="B64" s="103"/>
      <c r="C64" s="43" t="str">
        <f t="shared" si="3"/>
        <v/>
      </c>
      <c r="D64" s="106"/>
      <c r="E64" s="107"/>
      <c r="F64" s="106"/>
      <c r="G64" s="107"/>
      <c r="H64" s="106"/>
      <c r="I64" s="107"/>
      <c r="J64" s="106"/>
      <c r="K64" s="107"/>
      <c r="L64" s="106"/>
      <c r="M64" s="107"/>
      <c r="N64" s="106"/>
      <c r="O64" s="107"/>
      <c r="P64" s="106"/>
      <c r="Q64" s="107"/>
      <c r="R64" s="106"/>
      <c r="S64" s="107"/>
      <c r="T64" s="106"/>
      <c r="U64" s="107"/>
      <c r="V64" s="106"/>
      <c r="W64" s="107"/>
      <c r="X64" s="106"/>
      <c r="Y64" s="107"/>
      <c r="Z64" s="106"/>
      <c r="AA64" s="107"/>
      <c r="AB64" s="106"/>
      <c r="AC64" s="107"/>
      <c r="AD64" s="106"/>
      <c r="AE64" s="107"/>
      <c r="AF64" s="106"/>
      <c r="AG64" s="107"/>
      <c r="AH64" s="106"/>
      <c r="AI64" s="107"/>
    </row>
    <row r="65" spans="1:35" x14ac:dyDescent="0.2">
      <c r="A65" s="102"/>
      <c r="B65" s="103"/>
      <c r="C65" s="43" t="str">
        <f t="shared" si="3"/>
        <v/>
      </c>
      <c r="D65" s="106"/>
      <c r="E65" s="107"/>
      <c r="F65" s="106"/>
      <c r="G65" s="107"/>
      <c r="H65" s="106"/>
      <c r="I65" s="107"/>
      <c r="J65" s="106"/>
      <c r="K65" s="107"/>
      <c r="L65" s="106"/>
      <c r="M65" s="107"/>
      <c r="N65" s="106"/>
      <c r="O65" s="107"/>
      <c r="P65" s="106"/>
      <c r="Q65" s="107"/>
      <c r="R65" s="106"/>
      <c r="S65" s="107"/>
      <c r="T65" s="106"/>
      <c r="U65" s="107"/>
      <c r="V65" s="106"/>
      <c r="W65" s="107"/>
      <c r="X65" s="106"/>
      <c r="Y65" s="107"/>
      <c r="Z65" s="106"/>
      <c r="AA65" s="107"/>
      <c r="AB65" s="106"/>
      <c r="AC65" s="107"/>
      <c r="AD65" s="106"/>
      <c r="AE65" s="107"/>
      <c r="AF65" s="106"/>
      <c r="AG65" s="107"/>
      <c r="AH65" s="106"/>
      <c r="AI65" s="107"/>
    </row>
    <row r="66" spans="1:35" x14ac:dyDescent="0.2">
      <c r="A66" s="102"/>
      <c r="B66" s="103"/>
      <c r="C66" s="43" t="str">
        <f t="shared" si="3"/>
        <v/>
      </c>
      <c r="D66" s="106"/>
      <c r="E66" s="107"/>
      <c r="F66" s="106"/>
      <c r="G66" s="107"/>
      <c r="H66" s="106"/>
      <c r="I66" s="107"/>
      <c r="J66" s="106"/>
      <c r="K66" s="107"/>
      <c r="L66" s="106"/>
      <c r="M66" s="107"/>
      <c r="N66" s="106"/>
      <c r="O66" s="107"/>
      <c r="P66" s="106"/>
      <c r="Q66" s="107"/>
      <c r="R66" s="106"/>
      <c r="S66" s="107"/>
      <c r="T66" s="106"/>
      <c r="U66" s="107"/>
      <c r="V66" s="106"/>
      <c r="W66" s="107"/>
      <c r="X66" s="106"/>
      <c r="Y66" s="107"/>
      <c r="Z66" s="106"/>
      <c r="AA66" s="107"/>
      <c r="AB66" s="106"/>
      <c r="AC66" s="107"/>
      <c r="AD66" s="106"/>
      <c r="AE66" s="107"/>
      <c r="AF66" s="106"/>
      <c r="AG66" s="107"/>
      <c r="AH66" s="106"/>
      <c r="AI66" s="107"/>
    </row>
    <row r="67" spans="1:35" x14ac:dyDescent="0.2">
      <c r="A67" s="102"/>
      <c r="B67" s="103"/>
      <c r="C67" s="43" t="str">
        <f t="shared" si="3"/>
        <v/>
      </c>
      <c r="D67" s="106"/>
      <c r="E67" s="107"/>
      <c r="F67" s="106"/>
      <c r="G67" s="107"/>
      <c r="H67" s="106"/>
      <c r="I67" s="107"/>
      <c r="J67" s="106"/>
      <c r="K67" s="107"/>
      <c r="L67" s="106"/>
      <c r="M67" s="107"/>
      <c r="N67" s="106"/>
      <c r="O67" s="107"/>
      <c r="P67" s="106"/>
      <c r="Q67" s="107"/>
      <c r="R67" s="106"/>
      <c r="S67" s="107"/>
      <c r="T67" s="106"/>
      <c r="U67" s="107"/>
      <c r="V67" s="106"/>
      <c r="W67" s="107"/>
      <c r="X67" s="106"/>
      <c r="Y67" s="107"/>
      <c r="Z67" s="106"/>
      <c r="AA67" s="107"/>
      <c r="AB67" s="106"/>
      <c r="AC67" s="107"/>
      <c r="AD67" s="106"/>
      <c r="AE67" s="107"/>
      <c r="AF67" s="106"/>
      <c r="AG67" s="107"/>
      <c r="AH67" s="106"/>
      <c r="AI67" s="107"/>
    </row>
    <row r="68" spans="1:35" x14ac:dyDescent="0.2">
      <c r="A68" s="102"/>
      <c r="B68" s="103"/>
      <c r="C68" s="43" t="str">
        <f t="shared" si="3"/>
        <v/>
      </c>
      <c r="D68" s="109"/>
      <c r="E68" s="108"/>
      <c r="F68" s="109"/>
      <c r="G68" s="108"/>
      <c r="H68" s="109"/>
      <c r="I68" s="108"/>
      <c r="J68" s="109"/>
      <c r="K68" s="108"/>
      <c r="L68" s="109"/>
      <c r="M68" s="108"/>
      <c r="N68" s="109"/>
      <c r="O68" s="108"/>
      <c r="P68" s="109"/>
      <c r="Q68" s="108"/>
      <c r="R68" s="109"/>
      <c r="S68" s="108"/>
      <c r="T68" s="109"/>
      <c r="U68" s="108"/>
      <c r="V68" s="109"/>
      <c r="W68" s="108"/>
      <c r="X68" s="109"/>
      <c r="Y68" s="108"/>
      <c r="Z68" s="109"/>
      <c r="AA68" s="108"/>
      <c r="AB68" s="109"/>
      <c r="AC68" s="108"/>
      <c r="AD68" s="109"/>
      <c r="AE68" s="108"/>
      <c r="AF68" s="109"/>
      <c r="AG68" s="108"/>
      <c r="AH68" s="109"/>
      <c r="AI68" s="108"/>
    </row>
    <row r="70" spans="1:35" ht="23.25" x14ac:dyDescent="0.35">
      <c r="A70" s="10" t="s">
        <v>49</v>
      </c>
    </row>
    <row r="71" spans="1:35" ht="7.5" customHeight="1" x14ac:dyDescent="0.2"/>
    <row r="73" spans="1:35" ht="25.5" x14ac:dyDescent="0.2">
      <c r="A73" s="13" t="s">
        <v>34</v>
      </c>
      <c r="B73" s="13" t="s">
        <v>60</v>
      </c>
      <c r="C73" s="13" t="s">
        <v>59</v>
      </c>
      <c r="E73" s="9"/>
      <c r="G73" s="9"/>
      <c r="I73" s="9"/>
      <c r="K73" s="9"/>
      <c r="M73" s="9"/>
      <c r="O73" s="9"/>
      <c r="Q73" s="9"/>
      <c r="S73" s="9"/>
      <c r="U73" s="9"/>
      <c r="W73" s="9"/>
      <c r="Y73" s="9"/>
      <c r="AA73" s="9"/>
      <c r="AC73" s="9"/>
      <c r="AE73" s="9"/>
      <c r="AG73" s="9"/>
      <c r="AI73" s="9"/>
    </row>
    <row r="74" spans="1:35" x14ac:dyDescent="0.2">
      <c r="A74" s="16" t="s">
        <v>20</v>
      </c>
      <c r="B74" s="13">
        <v>43</v>
      </c>
      <c r="C74" s="13" t="s">
        <v>46</v>
      </c>
      <c r="E74" s="9"/>
      <c r="G74" s="9"/>
      <c r="I74" s="9"/>
      <c r="K74" s="9"/>
      <c r="M74" s="9"/>
      <c r="O74" s="9"/>
      <c r="Q74" s="9"/>
      <c r="S74" s="9"/>
      <c r="U74" s="9"/>
      <c r="W74" s="9"/>
      <c r="Y74" s="9"/>
      <c r="AA74" s="9"/>
      <c r="AC74" s="9"/>
      <c r="AE74" s="9"/>
      <c r="AG74" s="9"/>
      <c r="AI74" s="9"/>
    </row>
    <row r="75" spans="1:35" x14ac:dyDescent="0.2">
      <c r="A75" s="16" t="s">
        <v>23</v>
      </c>
      <c r="B75" s="13">
        <v>28</v>
      </c>
      <c r="C75" s="13" t="s">
        <v>46</v>
      </c>
      <c r="E75" s="9"/>
      <c r="G75" s="9"/>
      <c r="I75" s="9"/>
      <c r="K75" s="9"/>
      <c r="M75" s="9"/>
      <c r="O75" s="9"/>
      <c r="Q75" s="9"/>
      <c r="S75" s="9"/>
      <c r="U75" s="9"/>
      <c r="W75" s="9"/>
      <c r="Y75" s="9"/>
      <c r="AA75" s="9"/>
      <c r="AC75" s="9"/>
      <c r="AE75" s="9"/>
      <c r="AG75" s="9"/>
      <c r="AI75" s="9"/>
    </row>
    <row r="77" spans="1:35" s="4" customFormat="1" ht="15.75" x14ac:dyDescent="0.25">
      <c r="A77" s="45"/>
      <c r="B77" s="46"/>
      <c r="C77" s="49"/>
      <c r="D77" s="44" t="s">
        <v>101</v>
      </c>
      <c r="E77" s="46"/>
      <c r="F77" s="44" t="s">
        <v>102</v>
      </c>
      <c r="G77" s="46"/>
      <c r="H77" s="44" t="s">
        <v>103</v>
      </c>
      <c r="I77" s="46"/>
      <c r="J77" s="44" t="s">
        <v>105</v>
      </c>
      <c r="K77" s="46"/>
      <c r="L77" s="44" t="s">
        <v>104</v>
      </c>
      <c r="M77" s="46"/>
      <c r="N77" s="44" t="s">
        <v>107</v>
      </c>
      <c r="O77" s="46"/>
      <c r="P77" s="44" t="s">
        <v>108</v>
      </c>
      <c r="Q77" s="46"/>
      <c r="R77" s="44" t="s">
        <v>109</v>
      </c>
      <c r="S77" s="46"/>
      <c r="T77" s="44" t="s">
        <v>110</v>
      </c>
      <c r="U77" s="46"/>
      <c r="V77" s="44" t="s">
        <v>111</v>
      </c>
      <c r="W77" s="46"/>
      <c r="X77" s="44" t="s">
        <v>112</v>
      </c>
      <c r="Y77" s="46"/>
      <c r="Z77" s="44" t="s">
        <v>113</v>
      </c>
      <c r="AA77" s="46"/>
      <c r="AB77" s="44" t="s">
        <v>114</v>
      </c>
      <c r="AC77" s="46"/>
      <c r="AD77" s="44" t="s">
        <v>115</v>
      </c>
      <c r="AE77" s="46"/>
      <c r="AF77" s="44" t="s">
        <v>116</v>
      </c>
      <c r="AG77" s="46"/>
      <c r="AH77" s="44" t="s">
        <v>117</v>
      </c>
      <c r="AI77" s="47"/>
    </row>
    <row r="78" spans="1:35" s="48" customFormat="1" ht="26.25" x14ac:dyDescent="0.25">
      <c r="A78" s="19" t="s">
        <v>28</v>
      </c>
      <c r="B78" s="11" t="s">
        <v>30</v>
      </c>
      <c r="C78" s="50" t="s">
        <v>87</v>
      </c>
      <c r="D78" s="92" t="s">
        <v>106</v>
      </c>
      <c r="E78" s="48" t="s">
        <v>29</v>
      </c>
      <c r="F78" s="92" t="s">
        <v>106</v>
      </c>
      <c r="G78" s="48" t="s">
        <v>29</v>
      </c>
      <c r="H78" s="92" t="s">
        <v>106</v>
      </c>
      <c r="I78" s="48" t="s">
        <v>29</v>
      </c>
      <c r="J78" s="92" t="s">
        <v>106</v>
      </c>
      <c r="K78" s="48" t="s">
        <v>29</v>
      </c>
      <c r="L78" s="92" t="s">
        <v>106</v>
      </c>
      <c r="M78" s="48" t="s">
        <v>29</v>
      </c>
      <c r="N78" s="92" t="s">
        <v>106</v>
      </c>
      <c r="O78" s="48" t="s">
        <v>29</v>
      </c>
      <c r="P78" s="92" t="s">
        <v>106</v>
      </c>
      <c r="Q78" s="48" t="s">
        <v>29</v>
      </c>
      <c r="R78" s="92" t="s">
        <v>106</v>
      </c>
      <c r="S78" s="48" t="s">
        <v>29</v>
      </c>
      <c r="T78" s="92" t="s">
        <v>106</v>
      </c>
      <c r="U78" s="48" t="s">
        <v>29</v>
      </c>
      <c r="V78" s="92" t="s">
        <v>106</v>
      </c>
      <c r="W78" s="48" t="s">
        <v>29</v>
      </c>
      <c r="X78" s="92" t="s">
        <v>106</v>
      </c>
      <c r="Y78" s="48" t="s">
        <v>29</v>
      </c>
      <c r="Z78" s="92" t="s">
        <v>106</v>
      </c>
      <c r="AA78" s="48" t="s">
        <v>29</v>
      </c>
      <c r="AB78" s="92" t="s">
        <v>106</v>
      </c>
      <c r="AC78" s="48" t="s">
        <v>29</v>
      </c>
      <c r="AD78" s="92" t="s">
        <v>106</v>
      </c>
      <c r="AE78" s="48" t="s">
        <v>29</v>
      </c>
      <c r="AF78" s="92" t="s">
        <v>106</v>
      </c>
      <c r="AG78" s="48" t="s">
        <v>29</v>
      </c>
      <c r="AH78" s="88" t="s">
        <v>106</v>
      </c>
      <c r="AI78" s="93" t="s">
        <v>29</v>
      </c>
    </row>
    <row r="79" spans="1:35" x14ac:dyDescent="0.2">
      <c r="A79" s="102" t="s">
        <v>231</v>
      </c>
      <c r="B79" s="103" t="s">
        <v>20</v>
      </c>
      <c r="C79" s="43">
        <f t="shared" ref="C79:C86" si="4">IFERROR(VLOOKUP(B79,dt_rea,2,FALSE),"")</f>
        <v>43</v>
      </c>
      <c r="D79" s="105">
        <v>42</v>
      </c>
      <c r="E79" s="104">
        <v>580</v>
      </c>
      <c r="F79" s="105">
        <v>44</v>
      </c>
      <c r="G79" s="104">
        <v>610</v>
      </c>
      <c r="H79" s="105">
        <v>44</v>
      </c>
      <c r="I79" s="104">
        <v>605</v>
      </c>
      <c r="J79" s="105">
        <f>D79+F79+H79</f>
        <v>130</v>
      </c>
      <c r="K79" s="104">
        <f>E79+G79+I79</f>
        <v>1795</v>
      </c>
      <c r="L79" s="105"/>
      <c r="M79" s="104"/>
      <c r="N79" s="105"/>
      <c r="O79" s="104"/>
      <c r="P79" s="105"/>
      <c r="Q79" s="104"/>
      <c r="R79" s="105"/>
      <c r="S79" s="104"/>
      <c r="T79" s="105"/>
      <c r="U79" s="104"/>
      <c r="V79" s="105"/>
      <c r="W79" s="104"/>
      <c r="X79" s="105"/>
      <c r="Y79" s="104"/>
      <c r="Z79" s="105"/>
      <c r="AA79" s="104"/>
      <c r="AB79" s="105"/>
      <c r="AC79" s="104"/>
      <c r="AD79" s="105"/>
      <c r="AE79" s="104"/>
      <c r="AF79" s="105"/>
      <c r="AG79" s="104"/>
      <c r="AH79" s="106"/>
      <c r="AI79" s="107"/>
    </row>
    <row r="80" spans="1:35" x14ac:dyDescent="0.2">
      <c r="A80" s="102"/>
      <c r="B80" s="103"/>
      <c r="C80" s="43" t="str">
        <f t="shared" si="4"/>
        <v/>
      </c>
      <c r="D80" s="106"/>
      <c r="E80" s="107"/>
      <c r="F80" s="106"/>
      <c r="G80" s="107"/>
      <c r="H80" s="106"/>
      <c r="I80" s="107"/>
      <c r="J80" s="106"/>
      <c r="K80" s="107"/>
      <c r="L80" s="106"/>
      <c r="M80" s="107"/>
      <c r="N80" s="106"/>
      <c r="O80" s="107"/>
      <c r="P80" s="106"/>
      <c r="Q80" s="107"/>
      <c r="R80" s="106"/>
      <c r="S80" s="107"/>
      <c r="T80" s="106"/>
      <c r="U80" s="107"/>
      <c r="V80" s="106"/>
      <c r="W80" s="107"/>
      <c r="X80" s="106"/>
      <c r="Y80" s="107"/>
      <c r="Z80" s="106"/>
      <c r="AA80" s="107"/>
      <c r="AB80" s="106"/>
      <c r="AC80" s="107"/>
      <c r="AD80" s="106"/>
      <c r="AE80" s="107"/>
      <c r="AF80" s="106"/>
      <c r="AG80" s="107"/>
      <c r="AH80" s="106"/>
      <c r="AI80" s="107"/>
    </row>
    <row r="81" spans="1:35" x14ac:dyDescent="0.2">
      <c r="A81" s="102"/>
      <c r="B81" s="103"/>
      <c r="C81" s="43" t="str">
        <f t="shared" si="4"/>
        <v/>
      </c>
      <c r="D81" s="106"/>
      <c r="E81" s="107"/>
      <c r="F81" s="106"/>
      <c r="G81" s="107"/>
      <c r="H81" s="106"/>
      <c r="I81" s="107"/>
      <c r="J81" s="106"/>
      <c r="K81" s="107"/>
      <c r="L81" s="106"/>
      <c r="M81" s="107"/>
      <c r="N81" s="106"/>
      <c r="O81" s="107"/>
      <c r="P81" s="106"/>
      <c r="Q81" s="107"/>
      <c r="R81" s="106"/>
      <c r="S81" s="107"/>
      <c r="T81" s="106"/>
      <c r="U81" s="107"/>
      <c r="V81" s="106"/>
      <c r="W81" s="107"/>
      <c r="X81" s="106"/>
      <c r="Y81" s="107"/>
      <c r="Z81" s="106"/>
      <c r="AA81" s="107"/>
      <c r="AB81" s="106"/>
      <c r="AC81" s="107"/>
      <c r="AD81" s="106"/>
      <c r="AE81" s="107"/>
      <c r="AF81" s="106"/>
      <c r="AG81" s="107"/>
      <c r="AH81" s="106"/>
      <c r="AI81" s="107"/>
    </row>
    <row r="82" spans="1:35" x14ac:dyDescent="0.2">
      <c r="A82" s="102"/>
      <c r="B82" s="103"/>
      <c r="C82" s="43" t="str">
        <f t="shared" si="4"/>
        <v/>
      </c>
      <c r="D82" s="106"/>
      <c r="E82" s="107"/>
      <c r="F82" s="106"/>
      <c r="G82" s="107"/>
      <c r="H82" s="106"/>
      <c r="I82" s="107"/>
      <c r="J82" s="106"/>
      <c r="K82" s="107"/>
      <c r="L82" s="106"/>
      <c r="M82" s="107"/>
      <c r="N82" s="106"/>
      <c r="O82" s="107"/>
      <c r="P82" s="106"/>
      <c r="Q82" s="107"/>
      <c r="R82" s="106"/>
      <c r="S82" s="107"/>
      <c r="T82" s="106"/>
      <c r="U82" s="107"/>
      <c r="V82" s="106"/>
      <c r="W82" s="107"/>
      <c r="X82" s="106"/>
      <c r="Y82" s="107"/>
      <c r="Z82" s="106"/>
      <c r="AA82" s="107"/>
      <c r="AB82" s="106"/>
      <c r="AC82" s="107"/>
      <c r="AD82" s="106"/>
      <c r="AE82" s="107"/>
      <c r="AF82" s="106"/>
      <c r="AG82" s="107"/>
      <c r="AH82" s="106"/>
      <c r="AI82" s="107"/>
    </row>
    <row r="83" spans="1:35" x14ac:dyDescent="0.2">
      <c r="A83" s="102"/>
      <c r="B83" s="103"/>
      <c r="C83" s="43" t="str">
        <f t="shared" si="4"/>
        <v/>
      </c>
      <c r="D83" s="106"/>
      <c r="E83" s="107"/>
      <c r="F83" s="106"/>
      <c r="G83" s="107"/>
      <c r="H83" s="106"/>
      <c r="I83" s="107"/>
      <c r="J83" s="106"/>
      <c r="K83" s="107"/>
      <c r="L83" s="106"/>
      <c r="M83" s="107"/>
      <c r="N83" s="106"/>
      <c r="O83" s="107"/>
      <c r="P83" s="106"/>
      <c r="Q83" s="107"/>
      <c r="R83" s="106"/>
      <c r="S83" s="107"/>
      <c r="T83" s="106"/>
      <c r="U83" s="107"/>
      <c r="V83" s="106"/>
      <c r="W83" s="107"/>
      <c r="X83" s="106"/>
      <c r="Y83" s="107"/>
      <c r="Z83" s="106"/>
      <c r="AA83" s="107"/>
      <c r="AB83" s="106"/>
      <c r="AC83" s="107"/>
      <c r="AD83" s="106"/>
      <c r="AE83" s="107"/>
      <c r="AF83" s="106"/>
      <c r="AG83" s="107"/>
      <c r="AH83" s="106"/>
      <c r="AI83" s="107"/>
    </row>
    <row r="84" spans="1:35" x14ac:dyDescent="0.2">
      <c r="A84" s="102"/>
      <c r="B84" s="103"/>
      <c r="C84" s="43" t="str">
        <f t="shared" si="4"/>
        <v/>
      </c>
      <c r="D84" s="106"/>
      <c r="E84" s="107"/>
      <c r="F84" s="106"/>
      <c r="G84" s="107"/>
      <c r="H84" s="106"/>
      <c r="I84" s="107"/>
      <c r="J84" s="106"/>
      <c r="K84" s="107"/>
      <c r="L84" s="106"/>
      <c r="M84" s="107"/>
      <c r="N84" s="106"/>
      <c r="O84" s="107"/>
      <c r="P84" s="106"/>
      <c r="Q84" s="107"/>
      <c r="R84" s="106"/>
      <c r="S84" s="107"/>
      <c r="T84" s="106"/>
      <c r="U84" s="107"/>
      <c r="V84" s="106"/>
      <c r="W84" s="107"/>
      <c r="X84" s="106"/>
      <c r="Y84" s="107"/>
      <c r="Z84" s="106"/>
      <c r="AA84" s="107"/>
      <c r="AB84" s="106"/>
      <c r="AC84" s="107"/>
      <c r="AD84" s="106"/>
      <c r="AE84" s="107"/>
      <c r="AF84" s="106"/>
      <c r="AG84" s="107"/>
      <c r="AH84" s="106"/>
      <c r="AI84" s="107"/>
    </row>
    <row r="85" spans="1:35" x14ac:dyDescent="0.2">
      <c r="A85" s="102"/>
      <c r="B85" s="103"/>
      <c r="C85" s="43" t="str">
        <f t="shared" si="4"/>
        <v/>
      </c>
      <c r="D85" s="106"/>
      <c r="E85" s="107"/>
      <c r="F85" s="106"/>
      <c r="G85" s="107"/>
      <c r="H85" s="106"/>
      <c r="I85" s="107"/>
      <c r="J85" s="106"/>
      <c r="K85" s="107"/>
      <c r="L85" s="106"/>
      <c r="M85" s="107"/>
      <c r="N85" s="106"/>
      <c r="O85" s="107"/>
      <c r="P85" s="106"/>
      <c r="Q85" s="107"/>
      <c r="R85" s="106"/>
      <c r="S85" s="107"/>
      <c r="T85" s="106"/>
      <c r="U85" s="107"/>
      <c r="V85" s="106"/>
      <c r="W85" s="107"/>
      <c r="X85" s="106"/>
      <c r="Y85" s="107"/>
      <c r="Z85" s="106"/>
      <c r="AA85" s="107"/>
      <c r="AB85" s="106"/>
      <c r="AC85" s="107"/>
      <c r="AD85" s="106"/>
      <c r="AE85" s="107"/>
      <c r="AF85" s="106"/>
      <c r="AG85" s="107"/>
      <c r="AH85" s="106"/>
      <c r="AI85" s="107"/>
    </row>
    <row r="86" spans="1:35" x14ac:dyDescent="0.2">
      <c r="A86" s="102"/>
      <c r="B86" s="103"/>
      <c r="C86" s="43" t="str">
        <f t="shared" si="4"/>
        <v/>
      </c>
      <c r="D86" s="106"/>
      <c r="E86" s="107"/>
      <c r="F86" s="106"/>
      <c r="G86" s="107"/>
      <c r="H86" s="106"/>
      <c r="I86" s="107"/>
      <c r="J86" s="106"/>
      <c r="K86" s="107"/>
      <c r="L86" s="106"/>
      <c r="M86" s="107"/>
      <c r="N86" s="106"/>
      <c r="O86" s="107"/>
      <c r="P86" s="106"/>
      <c r="Q86" s="107"/>
      <c r="R86" s="106"/>
      <c r="S86" s="107"/>
      <c r="T86" s="106"/>
      <c r="U86" s="107"/>
      <c r="V86" s="106"/>
      <c r="W86" s="107"/>
      <c r="X86" s="106"/>
      <c r="Y86" s="107"/>
      <c r="Z86" s="106"/>
      <c r="AA86" s="107"/>
      <c r="AB86" s="106"/>
      <c r="AC86" s="107"/>
      <c r="AD86" s="106"/>
      <c r="AE86" s="107"/>
      <c r="AF86" s="106"/>
      <c r="AG86" s="107"/>
      <c r="AH86" s="106"/>
      <c r="AI86" s="107"/>
    </row>
    <row r="87" spans="1:35" x14ac:dyDescent="0.2">
      <c r="A87" s="102"/>
      <c r="B87" s="103"/>
      <c r="C87" s="43" t="str">
        <f t="shared" ref="C87:C88" si="5">IFERROR(VLOOKUP(B87,dt_rea,2,FALSE),"")</f>
        <v/>
      </c>
      <c r="D87" s="106"/>
      <c r="E87" s="107"/>
      <c r="F87" s="106"/>
      <c r="G87" s="107"/>
      <c r="H87" s="106"/>
      <c r="I87" s="107"/>
      <c r="J87" s="106"/>
      <c r="K87" s="107"/>
      <c r="L87" s="106"/>
      <c r="M87" s="107"/>
      <c r="N87" s="106"/>
      <c r="O87" s="107"/>
      <c r="P87" s="106"/>
      <c r="Q87" s="107"/>
      <c r="R87" s="106"/>
      <c r="S87" s="107"/>
      <c r="T87" s="106"/>
      <c r="U87" s="107"/>
      <c r="V87" s="106"/>
      <c r="W87" s="107"/>
      <c r="X87" s="106"/>
      <c r="Y87" s="107"/>
      <c r="Z87" s="106"/>
      <c r="AA87" s="107"/>
      <c r="AB87" s="106"/>
      <c r="AC87" s="107"/>
      <c r="AD87" s="106"/>
      <c r="AE87" s="107"/>
      <c r="AF87" s="106"/>
      <c r="AG87" s="107"/>
      <c r="AH87" s="106"/>
      <c r="AI87" s="107"/>
    </row>
    <row r="88" spans="1:35" x14ac:dyDescent="0.2">
      <c r="A88" s="102"/>
      <c r="B88" s="103"/>
      <c r="C88" s="43" t="str">
        <f t="shared" si="5"/>
        <v/>
      </c>
      <c r="D88" s="109"/>
      <c r="E88" s="108"/>
      <c r="F88" s="109"/>
      <c r="G88" s="108"/>
      <c r="H88" s="109"/>
      <c r="I88" s="108"/>
      <c r="J88" s="109"/>
      <c r="K88" s="108"/>
      <c r="L88" s="109"/>
      <c r="M88" s="108"/>
      <c r="N88" s="109"/>
      <c r="O88" s="108"/>
      <c r="P88" s="109"/>
      <c r="Q88" s="108"/>
      <c r="R88" s="109"/>
      <c r="S88" s="108"/>
      <c r="T88" s="109"/>
      <c r="U88" s="108"/>
      <c r="V88" s="109"/>
      <c r="W88" s="108"/>
      <c r="X88" s="109"/>
      <c r="Y88" s="108"/>
      <c r="Z88" s="109"/>
      <c r="AA88" s="108"/>
      <c r="AB88" s="109"/>
      <c r="AC88" s="108"/>
      <c r="AD88" s="109"/>
      <c r="AE88" s="108"/>
      <c r="AF88" s="109"/>
      <c r="AG88" s="108"/>
      <c r="AH88" s="109"/>
      <c r="AI88" s="108"/>
    </row>
    <row r="90" spans="1:35" ht="23.25" x14ac:dyDescent="0.35">
      <c r="A90" s="10" t="s">
        <v>50</v>
      </c>
    </row>
    <row r="91" spans="1:35" ht="7.5" customHeight="1" x14ac:dyDescent="0.2"/>
    <row r="92" spans="1:35" ht="25.5" x14ac:dyDescent="0.2">
      <c r="A92" s="13" t="s">
        <v>34</v>
      </c>
      <c r="B92" s="13" t="s">
        <v>60</v>
      </c>
      <c r="C92" s="13" t="s">
        <v>59</v>
      </c>
    </row>
    <row r="93" spans="1:35" x14ac:dyDescent="0.2">
      <c r="A93" s="16" t="s">
        <v>21</v>
      </c>
      <c r="B93" s="13">
        <v>8</v>
      </c>
      <c r="C93" s="13" t="s">
        <v>46</v>
      </c>
    </row>
    <row r="94" spans="1:35" x14ac:dyDescent="0.2">
      <c r="A94" s="16" t="s">
        <v>22</v>
      </c>
      <c r="B94" s="13">
        <v>5</v>
      </c>
      <c r="C94" s="13" t="s">
        <v>46</v>
      </c>
    </row>
    <row r="95" spans="1:35" x14ac:dyDescent="0.2">
      <c r="A95" s="17"/>
      <c r="B95" s="18"/>
      <c r="C95" s="18"/>
      <c r="D95" s="18"/>
      <c r="F95" s="18"/>
      <c r="H95" s="18"/>
      <c r="J95" s="18"/>
      <c r="L95" s="18"/>
      <c r="N95" s="18"/>
      <c r="P95" s="18"/>
      <c r="R95" s="18"/>
      <c r="T95" s="18"/>
      <c r="V95" s="18"/>
      <c r="X95" s="18"/>
      <c r="Z95" s="18"/>
      <c r="AB95" s="18"/>
      <c r="AD95" s="18"/>
      <c r="AF95" s="18"/>
      <c r="AH95" s="18"/>
    </row>
    <row r="96" spans="1:35" s="4" customFormat="1" ht="15.75" x14ac:dyDescent="0.25">
      <c r="A96" s="45"/>
      <c r="B96" s="46"/>
      <c r="C96" s="49"/>
      <c r="D96" s="44" t="s">
        <v>101</v>
      </c>
      <c r="E96" s="46"/>
      <c r="F96" s="44" t="s">
        <v>102</v>
      </c>
      <c r="G96" s="46"/>
      <c r="H96" s="44" t="s">
        <v>103</v>
      </c>
      <c r="I96" s="46"/>
      <c r="J96" s="44" t="s">
        <v>105</v>
      </c>
      <c r="K96" s="46"/>
      <c r="L96" s="44" t="s">
        <v>104</v>
      </c>
      <c r="M96" s="46"/>
      <c r="N96" s="44" t="s">
        <v>107</v>
      </c>
      <c r="O96" s="46"/>
      <c r="P96" s="44" t="s">
        <v>108</v>
      </c>
      <c r="Q96" s="46"/>
      <c r="R96" s="44" t="s">
        <v>109</v>
      </c>
      <c r="S96" s="46"/>
      <c r="T96" s="44" t="s">
        <v>110</v>
      </c>
      <c r="U96" s="46"/>
      <c r="V96" s="44" t="s">
        <v>111</v>
      </c>
      <c r="W96" s="46"/>
      <c r="X96" s="44" t="s">
        <v>112</v>
      </c>
      <c r="Y96" s="46"/>
      <c r="Z96" s="44" t="s">
        <v>113</v>
      </c>
      <c r="AA96" s="46"/>
      <c r="AB96" s="44" t="s">
        <v>114</v>
      </c>
      <c r="AC96" s="46"/>
      <c r="AD96" s="44" t="s">
        <v>115</v>
      </c>
      <c r="AE96" s="46"/>
      <c r="AF96" s="44" t="s">
        <v>116</v>
      </c>
      <c r="AG96" s="46"/>
      <c r="AH96" s="44" t="s">
        <v>117</v>
      </c>
      <c r="AI96" s="47"/>
    </row>
    <row r="97" spans="1:35" s="48" customFormat="1" ht="26.25" x14ac:dyDescent="0.25">
      <c r="A97" s="19" t="s">
        <v>28</v>
      </c>
      <c r="B97" s="11" t="s">
        <v>30</v>
      </c>
      <c r="C97" s="50" t="s">
        <v>87</v>
      </c>
      <c r="D97" s="92" t="s">
        <v>106</v>
      </c>
      <c r="E97" s="48" t="s">
        <v>29</v>
      </c>
      <c r="F97" s="92" t="s">
        <v>106</v>
      </c>
      <c r="G97" s="48" t="s">
        <v>29</v>
      </c>
      <c r="H97" s="92" t="s">
        <v>106</v>
      </c>
      <c r="I97" s="48" t="s">
        <v>29</v>
      </c>
      <c r="J97" s="92" t="s">
        <v>106</v>
      </c>
      <c r="K97" s="48" t="s">
        <v>29</v>
      </c>
      <c r="L97" s="92" t="s">
        <v>106</v>
      </c>
      <c r="M97" s="48" t="s">
        <v>29</v>
      </c>
      <c r="N97" s="92" t="s">
        <v>106</v>
      </c>
      <c r="O97" s="48" t="s">
        <v>29</v>
      </c>
      <c r="P97" s="92" t="s">
        <v>106</v>
      </c>
      <c r="Q97" s="48" t="s">
        <v>29</v>
      </c>
      <c r="R97" s="92" t="s">
        <v>106</v>
      </c>
      <c r="S97" s="48" t="s">
        <v>29</v>
      </c>
      <c r="T97" s="92" t="s">
        <v>106</v>
      </c>
      <c r="U97" s="48" t="s">
        <v>29</v>
      </c>
      <c r="V97" s="92" t="s">
        <v>106</v>
      </c>
      <c r="W97" s="48" t="s">
        <v>29</v>
      </c>
      <c r="X97" s="92" t="s">
        <v>106</v>
      </c>
      <c r="Y97" s="48" t="s">
        <v>29</v>
      </c>
      <c r="Z97" s="92" t="s">
        <v>106</v>
      </c>
      <c r="AA97" s="48" t="s">
        <v>29</v>
      </c>
      <c r="AB97" s="92" t="s">
        <v>106</v>
      </c>
      <c r="AC97" s="48" t="s">
        <v>29</v>
      </c>
      <c r="AD97" s="92" t="s">
        <v>106</v>
      </c>
      <c r="AE97" s="48" t="s">
        <v>29</v>
      </c>
      <c r="AF97" s="92" t="s">
        <v>106</v>
      </c>
      <c r="AG97" s="48" t="s">
        <v>29</v>
      </c>
      <c r="AH97" s="88" t="s">
        <v>106</v>
      </c>
      <c r="AI97" s="93" t="s">
        <v>29</v>
      </c>
    </row>
    <row r="98" spans="1:35" x14ac:dyDescent="0.2">
      <c r="A98" s="102"/>
      <c r="B98" s="103"/>
      <c r="C98" s="43" t="str">
        <f t="shared" ref="C98:C103" si="6">IFERROR(VLOOKUP(B98,dt_ssr,2,FALSE),"")</f>
        <v/>
      </c>
      <c r="D98" s="105"/>
      <c r="E98" s="104"/>
      <c r="F98" s="105"/>
      <c r="G98" s="104"/>
      <c r="H98" s="105"/>
      <c r="I98" s="104"/>
      <c r="J98" s="105"/>
      <c r="K98" s="104"/>
      <c r="L98" s="105"/>
      <c r="M98" s="104"/>
      <c r="N98" s="105"/>
      <c r="O98" s="104"/>
      <c r="P98" s="105"/>
      <c r="Q98" s="104"/>
      <c r="R98" s="105"/>
      <c r="S98" s="104"/>
      <c r="T98" s="105"/>
      <c r="U98" s="104"/>
      <c r="V98" s="105"/>
      <c r="W98" s="104"/>
      <c r="X98" s="105"/>
      <c r="Y98" s="104"/>
      <c r="Z98" s="105"/>
      <c r="AA98" s="104"/>
      <c r="AB98" s="105"/>
      <c r="AC98" s="104"/>
      <c r="AD98" s="105"/>
      <c r="AE98" s="104"/>
      <c r="AF98" s="105"/>
      <c r="AG98" s="104"/>
      <c r="AH98" s="106"/>
      <c r="AI98" s="107"/>
    </row>
    <row r="99" spans="1:35" x14ac:dyDescent="0.2">
      <c r="A99" s="102"/>
      <c r="B99" s="103"/>
      <c r="C99" s="43" t="str">
        <f t="shared" si="6"/>
        <v/>
      </c>
      <c r="D99" s="106"/>
      <c r="E99" s="107"/>
      <c r="F99" s="106"/>
      <c r="G99" s="107"/>
      <c r="H99" s="106"/>
      <c r="I99" s="107"/>
      <c r="J99" s="106"/>
      <c r="K99" s="107"/>
      <c r="L99" s="106"/>
      <c r="M99" s="107"/>
      <c r="N99" s="106"/>
      <c r="O99" s="107"/>
      <c r="P99" s="106"/>
      <c r="Q99" s="107"/>
      <c r="R99" s="106"/>
      <c r="S99" s="107"/>
      <c r="T99" s="106"/>
      <c r="U99" s="107"/>
      <c r="V99" s="106"/>
      <c r="W99" s="107"/>
      <c r="X99" s="106"/>
      <c r="Y99" s="107"/>
      <c r="Z99" s="106"/>
      <c r="AA99" s="107"/>
      <c r="AB99" s="106"/>
      <c r="AC99" s="107"/>
      <c r="AD99" s="106"/>
      <c r="AE99" s="107"/>
      <c r="AF99" s="106"/>
      <c r="AG99" s="107"/>
      <c r="AH99" s="106"/>
      <c r="AI99" s="107"/>
    </row>
    <row r="100" spans="1:35" x14ac:dyDescent="0.2">
      <c r="A100" s="102"/>
      <c r="B100" s="103"/>
      <c r="C100" s="43" t="str">
        <f t="shared" si="6"/>
        <v/>
      </c>
      <c r="D100" s="106"/>
      <c r="E100" s="107"/>
      <c r="F100" s="106"/>
      <c r="G100" s="107"/>
      <c r="H100" s="106"/>
      <c r="I100" s="107"/>
      <c r="J100" s="106"/>
      <c r="K100" s="107"/>
      <c r="L100" s="106"/>
      <c r="M100" s="107"/>
      <c r="N100" s="106"/>
      <c r="O100" s="107"/>
      <c r="P100" s="106"/>
      <c r="Q100" s="107"/>
      <c r="R100" s="106"/>
      <c r="S100" s="107"/>
      <c r="T100" s="106"/>
      <c r="U100" s="107"/>
      <c r="V100" s="106"/>
      <c r="W100" s="107"/>
      <c r="X100" s="106"/>
      <c r="Y100" s="107"/>
      <c r="Z100" s="106"/>
      <c r="AA100" s="107"/>
      <c r="AB100" s="106"/>
      <c r="AC100" s="107"/>
      <c r="AD100" s="106"/>
      <c r="AE100" s="107"/>
      <c r="AF100" s="106"/>
      <c r="AG100" s="107"/>
      <c r="AH100" s="106"/>
      <c r="AI100" s="107"/>
    </row>
    <row r="101" spans="1:35" x14ac:dyDescent="0.2">
      <c r="A101" s="102"/>
      <c r="B101" s="103"/>
      <c r="C101" s="43" t="str">
        <f t="shared" si="6"/>
        <v/>
      </c>
      <c r="D101" s="106"/>
      <c r="E101" s="107"/>
      <c r="F101" s="106"/>
      <c r="G101" s="107"/>
      <c r="H101" s="106"/>
      <c r="I101" s="107"/>
      <c r="J101" s="106"/>
      <c r="K101" s="107"/>
      <c r="L101" s="106"/>
      <c r="M101" s="107"/>
      <c r="N101" s="106"/>
      <c r="O101" s="107"/>
      <c r="P101" s="106"/>
      <c r="Q101" s="107"/>
      <c r="R101" s="106"/>
      <c r="S101" s="107"/>
      <c r="T101" s="106"/>
      <c r="U101" s="107"/>
      <c r="V101" s="106"/>
      <c r="W101" s="107"/>
      <c r="X101" s="106"/>
      <c r="Y101" s="107"/>
      <c r="Z101" s="106"/>
      <c r="AA101" s="107"/>
      <c r="AB101" s="106"/>
      <c r="AC101" s="107"/>
      <c r="AD101" s="106"/>
      <c r="AE101" s="107"/>
      <c r="AF101" s="106"/>
      <c r="AG101" s="107"/>
      <c r="AH101" s="106"/>
      <c r="AI101" s="107"/>
    </row>
    <row r="102" spans="1:35" x14ac:dyDescent="0.2">
      <c r="A102" s="102"/>
      <c r="B102" s="103"/>
      <c r="C102" s="43" t="str">
        <f t="shared" si="6"/>
        <v/>
      </c>
      <c r="D102" s="106"/>
      <c r="E102" s="107"/>
      <c r="F102" s="106"/>
      <c r="G102" s="107"/>
      <c r="H102" s="106"/>
      <c r="I102" s="107"/>
      <c r="J102" s="106"/>
      <c r="K102" s="107"/>
      <c r="L102" s="106"/>
      <c r="M102" s="107"/>
      <c r="N102" s="106"/>
      <c r="O102" s="107"/>
      <c r="P102" s="106"/>
      <c r="Q102" s="107"/>
      <c r="R102" s="106"/>
      <c r="S102" s="107"/>
      <c r="T102" s="106"/>
      <c r="U102" s="107"/>
      <c r="V102" s="106"/>
      <c r="W102" s="107"/>
      <c r="X102" s="106"/>
      <c r="Y102" s="107"/>
      <c r="Z102" s="106"/>
      <c r="AA102" s="107"/>
      <c r="AB102" s="106"/>
      <c r="AC102" s="107"/>
      <c r="AD102" s="106"/>
      <c r="AE102" s="107"/>
      <c r="AF102" s="106"/>
      <c r="AG102" s="107"/>
      <c r="AH102" s="106"/>
      <c r="AI102" s="107"/>
    </row>
    <row r="103" spans="1:35" x14ac:dyDescent="0.2">
      <c r="A103" s="102"/>
      <c r="B103" s="103"/>
      <c r="C103" s="43" t="str">
        <f t="shared" si="6"/>
        <v/>
      </c>
      <c r="D103" s="106"/>
      <c r="E103" s="107"/>
      <c r="F103" s="106"/>
      <c r="G103" s="107"/>
      <c r="H103" s="106"/>
      <c r="I103" s="107"/>
      <c r="J103" s="106"/>
      <c r="K103" s="107"/>
      <c r="L103" s="106"/>
      <c r="M103" s="107"/>
      <c r="N103" s="106"/>
      <c r="O103" s="107"/>
      <c r="P103" s="106"/>
      <c r="Q103" s="107"/>
      <c r="R103" s="106"/>
      <c r="S103" s="107"/>
      <c r="T103" s="106"/>
      <c r="U103" s="107"/>
      <c r="V103" s="106"/>
      <c r="W103" s="107"/>
      <c r="X103" s="106"/>
      <c r="Y103" s="107"/>
      <c r="Z103" s="106"/>
      <c r="AA103" s="107"/>
      <c r="AB103" s="106"/>
      <c r="AC103" s="107"/>
      <c r="AD103" s="106"/>
      <c r="AE103" s="107"/>
      <c r="AF103" s="106"/>
      <c r="AG103" s="107"/>
      <c r="AH103" s="106"/>
      <c r="AI103" s="107"/>
    </row>
    <row r="104" spans="1:35" x14ac:dyDescent="0.2">
      <c r="A104" s="102"/>
      <c r="B104" s="103"/>
      <c r="C104" s="43" t="str">
        <f t="shared" ref="C104:C107" si="7">IFERROR(VLOOKUP(B104,dt_ssr,2,FALSE),"")</f>
        <v/>
      </c>
      <c r="D104" s="106"/>
      <c r="E104" s="107"/>
      <c r="F104" s="106"/>
      <c r="G104" s="107"/>
      <c r="H104" s="106"/>
      <c r="I104" s="107"/>
      <c r="J104" s="106"/>
      <c r="K104" s="107"/>
      <c r="L104" s="106"/>
      <c r="M104" s="107"/>
      <c r="N104" s="106"/>
      <c r="O104" s="107"/>
      <c r="P104" s="106"/>
      <c r="Q104" s="107"/>
      <c r="R104" s="106"/>
      <c r="S104" s="107"/>
      <c r="T104" s="106"/>
      <c r="U104" s="107"/>
      <c r="V104" s="106"/>
      <c r="W104" s="107"/>
      <c r="X104" s="106"/>
      <c r="Y104" s="107"/>
      <c r="Z104" s="106"/>
      <c r="AA104" s="107"/>
      <c r="AB104" s="106"/>
      <c r="AC104" s="107"/>
      <c r="AD104" s="106"/>
      <c r="AE104" s="107"/>
      <c r="AF104" s="106"/>
      <c r="AG104" s="107"/>
      <c r="AH104" s="106"/>
      <c r="AI104" s="107"/>
    </row>
    <row r="105" spans="1:35" x14ac:dyDescent="0.2">
      <c r="A105" s="102"/>
      <c r="B105" s="103"/>
      <c r="C105" s="43" t="str">
        <f t="shared" si="7"/>
        <v/>
      </c>
      <c r="D105" s="106"/>
      <c r="E105" s="107"/>
      <c r="F105" s="106"/>
      <c r="G105" s="107"/>
      <c r="H105" s="106"/>
      <c r="I105" s="107"/>
      <c r="J105" s="106"/>
      <c r="K105" s="107"/>
      <c r="L105" s="106"/>
      <c r="M105" s="107"/>
      <c r="N105" s="106"/>
      <c r="O105" s="107"/>
      <c r="P105" s="106"/>
      <c r="Q105" s="107"/>
      <c r="R105" s="106"/>
      <c r="S105" s="107"/>
      <c r="T105" s="106"/>
      <c r="U105" s="107"/>
      <c r="V105" s="106"/>
      <c r="W105" s="107"/>
      <c r="X105" s="106"/>
      <c r="Y105" s="107"/>
      <c r="Z105" s="106"/>
      <c r="AA105" s="107"/>
      <c r="AB105" s="106"/>
      <c r="AC105" s="107"/>
      <c r="AD105" s="106"/>
      <c r="AE105" s="107"/>
      <c r="AF105" s="106"/>
      <c r="AG105" s="107"/>
      <c r="AH105" s="106"/>
      <c r="AI105" s="107"/>
    </row>
    <row r="106" spans="1:35" x14ac:dyDescent="0.2">
      <c r="A106" s="102"/>
      <c r="B106" s="103"/>
      <c r="C106" s="43" t="str">
        <f t="shared" si="7"/>
        <v/>
      </c>
      <c r="D106" s="106"/>
      <c r="E106" s="107"/>
      <c r="F106" s="106"/>
      <c r="G106" s="107"/>
      <c r="H106" s="106"/>
      <c r="I106" s="107"/>
      <c r="J106" s="106"/>
      <c r="K106" s="107"/>
      <c r="L106" s="106"/>
      <c r="M106" s="107"/>
      <c r="N106" s="106"/>
      <c r="O106" s="107"/>
      <c r="P106" s="106"/>
      <c r="Q106" s="107"/>
      <c r="R106" s="106"/>
      <c r="S106" s="107"/>
      <c r="T106" s="106"/>
      <c r="U106" s="107"/>
      <c r="V106" s="106"/>
      <c r="W106" s="107"/>
      <c r="X106" s="106"/>
      <c r="Y106" s="107"/>
      <c r="Z106" s="106"/>
      <c r="AA106" s="107"/>
      <c r="AB106" s="106"/>
      <c r="AC106" s="107"/>
      <c r="AD106" s="106"/>
      <c r="AE106" s="107"/>
      <c r="AF106" s="106"/>
      <c r="AG106" s="107"/>
      <c r="AH106" s="106"/>
      <c r="AI106" s="107"/>
    </row>
    <row r="107" spans="1:35" x14ac:dyDescent="0.2">
      <c r="A107" s="102"/>
      <c r="B107" s="103"/>
      <c r="C107" s="43" t="str">
        <f t="shared" si="7"/>
        <v/>
      </c>
      <c r="D107" s="109"/>
      <c r="E107" s="108"/>
      <c r="F107" s="109"/>
      <c r="G107" s="108"/>
      <c r="H107" s="109"/>
      <c r="I107" s="108"/>
      <c r="J107" s="109"/>
      <c r="K107" s="108"/>
      <c r="L107" s="109"/>
      <c r="M107" s="108"/>
      <c r="N107" s="109"/>
      <c r="O107" s="108"/>
      <c r="P107" s="109"/>
      <c r="Q107" s="108"/>
      <c r="R107" s="109"/>
      <c r="S107" s="108"/>
      <c r="T107" s="109"/>
      <c r="U107" s="108"/>
      <c r="V107" s="109"/>
      <c r="W107" s="108"/>
      <c r="X107" s="109"/>
      <c r="Y107" s="108"/>
      <c r="Z107" s="109"/>
      <c r="AA107" s="108"/>
      <c r="AB107" s="109"/>
      <c r="AC107" s="108"/>
      <c r="AD107" s="109"/>
      <c r="AE107" s="108"/>
      <c r="AF107" s="109"/>
      <c r="AG107" s="108"/>
      <c r="AH107" s="109"/>
      <c r="AI107" s="108"/>
    </row>
    <row r="108" spans="1:35" x14ac:dyDescent="0.2">
      <c r="A108" s="17"/>
      <c r="B108" s="18"/>
      <c r="C108" s="18"/>
      <c r="D108" s="18"/>
      <c r="F108" s="18"/>
      <c r="H108" s="18"/>
      <c r="J108" s="18"/>
      <c r="L108" s="18"/>
      <c r="N108" s="18"/>
      <c r="P108" s="18"/>
      <c r="R108" s="18"/>
      <c r="T108" s="18"/>
      <c r="V108" s="18"/>
      <c r="X108" s="18"/>
      <c r="Z108" s="18"/>
      <c r="AB108" s="18"/>
      <c r="AD108" s="18"/>
      <c r="AF108" s="18"/>
      <c r="AH108" s="18"/>
    </row>
    <row r="109" spans="1:35" ht="23.25" x14ac:dyDescent="0.35">
      <c r="A109" s="10" t="s">
        <v>51</v>
      </c>
    </row>
    <row r="110" spans="1:35" ht="7.5" customHeight="1" x14ac:dyDescent="0.2"/>
    <row r="111" spans="1:35" ht="25.5" x14ac:dyDescent="0.2">
      <c r="A111" s="13" t="s">
        <v>34</v>
      </c>
      <c r="B111" s="13" t="s">
        <v>60</v>
      </c>
      <c r="C111" s="13" t="s">
        <v>59</v>
      </c>
    </row>
    <row r="112" spans="1:35" x14ac:dyDescent="0.2">
      <c r="A112" s="16" t="s">
        <v>2</v>
      </c>
      <c r="B112" s="13">
        <v>7</v>
      </c>
      <c r="C112" s="13" t="s">
        <v>46</v>
      </c>
    </row>
    <row r="113" spans="1:35" x14ac:dyDescent="0.2">
      <c r="A113" s="16" t="s">
        <v>92</v>
      </c>
      <c r="B113" s="13">
        <v>4</v>
      </c>
      <c r="C113" s="13" t="s">
        <v>46</v>
      </c>
      <c r="D113" s="78" t="s">
        <v>93</v>
      </c>
      <c r="F113" s="78"/>
      <c r="H113" s="78"/>
      <c r="J113" s="78"/>
      <c r="L113" s="78"/>
      <c r="N113" s="78"/>
      <c r="P113" s="78"/>
      <c r="R113" s="78"/>
      <c r="T113" s="78"/>
      <c r="V113" s="78"/>
      <c r="X113" s="78"/>
      <c r="Z113" s="78"/>
      <c r="AB113" s="78"/>
      <c r="AD113" s="78"/>
      <c r="AF113" s="78"/>
      <c r="AH113" s="78"/>
    </row>
    <row r="115" spans="1:35" s="4" customFormat="1" ht="15.75" x14ac:dyDescent="0.25">
      <c r="A115" s="45"/>
      <c r="B115" s="46"/>
      <c r="C115" s="49"/>
      <c r="D115" s="44" t="s">
        <v>101</v>
      </c>
      <c r="E115" s="46"/>
      <c r="F115" s="44" t="s">
        <v>102</v>
      </c>
      <c r="G115" s="46"/>
      <c r="H115" s="44" t="s">
        <v>103</v>
      </c>
      <c r="I115" s="46"/>
      <c r="J115" s="44" t="s">
        <v>105</v>
      </c>
      <c r="K115" s="46"/>
      <c r="L115" s="44" t="s">
        <v>104</v>
      </c>
      <c r="M115" s="46"/>
      <c r="N115" s="44" t="s">
        <v>107</v>
      </c>
      <c r="O115" s="46"/>
      <c r="P115" s="44" t="s">
        <v>108</v>
      </c>
      <c r="Q115" s="46"/>
      <c r="R115" s="44" t="s">
        <v>109</v>
      </c>
      <c r="S115" s="46"/>
      <c r="T115" s="44" t="s">
        <v>110</v>
      </c>
      <c r="U115" s="46"/>
      <c r="V115" s="44" t="s">
        <v>111</v>
      </c>
      <c r="W115" s="46"/>
      <c r="X115" s="44" t="s">
        <v>112</v>
      </c>
      <c r="Y115" s="46"/>
      <c r="Z115" s="44" t="s">
        <v>113</v>
      </c>
      <c r="AA115" s="46"/>
      <c r="AB115" s="44" t="s">
        <v>114</v>
      </c>
      <c r="AC115" s="46"/>
      <c r="AD115" s="44" t="s">
        <v>115</v>
      </c>
      <c r="AE115" s="46"/>
      <c r="AF115" s="44" t="s">
        <v>116</v>
      </c>
      <c r="AG115" s="46"/>
      <c r="AH115" s="44" t="s">
        <v>117</v>
      </c>
      <c r="AI115" s="47"/>
    </row>
    <row r="116" spans="1:35" s="48" customFormat="1" ht="26.25" x14ac:dyDescent="0.25">
      <c r="A116" s="19" t="s">
        <v>28</v>
      </c>
      <c r="B116" s="11" t="s">
        <v>30</v>
      </c>
      <c r="C116" s="50" t="s">
        <v>87</v>
      </c>
      <c r="D116" s="92" t="s">
        <v>106</v>
      </c>
      <c r="E116" s="48" t="s">
        <v>29</v>
      </c>
      <c r="F116" s="92" t="s">
        <v>106</v>
      </c>
      <c r="G116" s="48" t="s">
        <v>29</v>
      </c>
      <c r="H116" s="92" t="s">
        <v>106</v>
      </c>
      <c r="I116" s="48" t="s">
        <v>29</v>
      </c>
      <c r="J116" s="92" t="s">
        <v>106</v>
      </c>
      <c r="K116" s="48" t="s">
        <v>29</v>
      </c>
      <c r="L116" s="92" t="s">
        <v>106</v>
      </c>
      <c r="M116" s="48" t="s">
        <v>29</v>
      </c>
      <c r="N116" s="92" t="s">
        <v>106</v>
      </c>
      <c r="O116" s="48" t="s">
        <v>29</v>
      </c>
      <c r="P116" s="92" t="s">
        <v>106</v>
      </c>
      <c r="Q116" s="48" t="s">
        <v>29</v>
      </c>
      <c r="R116" s="92" t="s">
        <v>106</v>
      </c>
      <c r="S116" s="48" t="s">
        <v>29</v>
      </c>
      <c r="T116" s="92" t="s">
        <v>106</v>
      </c>
      <c r="U116" s="48" t="s">
        <v>29</v>
      </c>
      <c r="V116" s="92" t="s">
        <v>106</v>
      </c>
      <c r="W116" s="48" t="s">
        <v>29</v>
      </c>
      <c r="X116" s="92" t="s">
        <v>106</v>
      </c>
      <c r="Y116" s="48" t="s">
        <v>29</v>
      </c>
      <c r="Z116" s="92" t="s">
        <v>106</v>
      </c>
      <c r="AA116" s="48" t="s">
        <v>29</v>
      </c>
      <c r="AB116" s="92" t="s">
        <v>106</v>
      </c>
      <c r="AC116" s="48" t="s">
        <v>29</v>
      </c>
      <c r="AD116" s="92" t="s">
        <v>106</v>
      </c>
      <c r="AE116" s="48" t="s">
        <v>29</v>
      </c>
      <c r="AF116" s="92" t="s">
        <v>106</v>
      </c>
      <c r="AG116" s="48" t="s">
        <v>29</v>
      </c>
      <c r="AH116" s="88" t="s">
        <v>106</v>
      </c>
      <c r="AI116" s="93" t="s">
        <v>29</v>
      </c>
    </row>
    <row r="117" spans="1:35" x14ac:dyDescent="0.2">
      <c r="A117" s="102"/>
      <c r="B117" s="103"/>
      <c r="C117" s="43" t="str">
        <f t="shared" ref="C117:C119" si="8">IFERROR(VLOOKUP(B117,dt_sld,2,FALSE),"")</f>
        <v/>
      </c>
      <c r="D117" s="105"/>
      <c r="E117" s="104"/>
      <c r="F117" s="105"/>
      <c r="G117" s="104"/>
      <c r="H117" s="105"/>
      <c r="I117" s="104"/>
      <c r="J117" s="105"/>
      <c r="K117" s="104"/>
      <c r="L117" s="105"/>
      <c r="M117" s="104"/>
      <c r="N117" s="105"/>
      <c r="O117" s="104"/>
      <c r="P117" s="105"/>
      <c r="Q117" s="104"/>
      <c r="R117" s="105"/>
      <c r="S117" s="104"/>
      <c r="T117" s="105"/>
      <c r="U117" s="104"/>
      <c r="V117" s="105"/>
      <c r="W117" s="104"/>
      <c r="X117" s="105"/>
      <c r="Y117" s="104"/>
      <c r="Z117" s="105"/>
      <c r="AA117" s="104"/>
      <c r="AB117" s="105"/>
      <c r="AC117" s="104"/>
      <c r="AD117" s="105"/>
      <c r="AE117" s="104"/>
      <c r="AF117" s="105"/>
      <c r="AG117" s="104"/>
      <c r="AH117" s="106"/>
      <c r="AI117" s="107"/>
    </row>
    <row r="118" spans="1:35" x14ac:dyDescent="0.2">
      <c r="A118" s="102"/>
      <c r="B118" s="103"/>
      <c r="C118" s="43" t="str">
        <f t="shared" si="8"/>
        <v/>
      </c>
      <c r="D118" s="106"/>
      <c r="E118" s="107"/>
      <c r="F118" s="106"/>
      <c r="G118" s="107"/>
      <c r="H118" s="106"/>
      <c r="I118" s="107"/>
      <c r="J118" s="106"/>
      <c r="K118" s="107"/>
      <c r="L118" s="106"/>
      <c r="M118" s="107"/>
      <c r="N118" s="106"/>
      <c r="O118" s="107"/>
      <c r="P118" s="106"/>
      <c r="Q118" s="107"/>
      <c r="R118" s="106"/>
      <c r="S118" s="107"/>
      <c r="T118" s="106"/>
      <c r="U118" s="107"/>
      <c r="V118" s="106"/>
      <c r="W118" s="107"/>
      <c r="X118" s="106"/>
      <c r="Y118" s="107"/>
      <c r="Z118" s="106"/>
      <c r="AA118" s="107"/>
      <c r="AB118" s="106"/>
      <c r="AC118" s="107"/>
      <c r="AD118" s="106"/>
      <c r="AE118" s="107"/>
      <c r="AF118" s="106"/>
      <c r="AG118" s="107"/>
      <c r="AH118" s="106"/>
      <c r="AI118" s="107"/>
    </row>
    <row r="119" spans="1:35" x14ac:dyDescent="0.2">
      <c r="A119" s="102"/>
      <c r="B119" s="103"/>
      <c r="C119" s="43" t="str">
        <f t="shared" si="8"/>
        <v/>
      </c>
      <c r="D119" s="106"/>
      <c r="E119" s="107"/>
      <c r="F119" s="106"/>
      <c r="G119" s="107"/>
      <c r="H119" s="106"/>
      <c r="I119" s="107"/>
      <c r="J119" s="106"/>
      <c r="K119" s="107"/>
      <c r="L119" s="106"/>
      <c r="M119" s="107"/>
      <c r="N119" s="106"/>
      <c r="O119" s="107"/>
      <c r="P119" s="106"/>
      <c r="Q119" s="107"/>
      <c r="R119" s="106"/>
      <c r="S119" s="107"/>
      <c r="T119" s="106"/>
      <c r="U119" s="107"/>
      <c r="V119" s="106"/>
      <c r="W119" s="107"/>
      <c r="X119" s="106"/>
      <c r="Y119" s="107"/>
      <c r="Z119" s="106"/>
      <c r="AA119" s="107"/>
      <c r="AB119" s="106"/>
      <c r="AC119" s="107"/>
      <c r="AD119" s="106"/>
      <c r="AE119" s="107"/>
      <c r="AF119" s="106"/>
      <c r="AG119" s="107"/>
      <c r="AH119" s="106"/>
      <c r="AI119" s="107"/>
    </row>
    <row r="120" spans="1:35" x14ac:dyDescent="0.2">
      <c r="A120" s="102"/>
      <c r="B120" s="103"/>
      <c r="C120" s="43" t="str">
        <f t="shared" ref="C120:C126" si="9">IFERROR(VLOOKUP(B120,dt_sld,2,FALSE),"")</f>
        <v/>
      </c>
      <c r="D120" s="106"/>
      <c r="E120" s="107"/>
      <c r="F120" s="106"/>
      <c r="G120" s="107"/>
      <c r="H120" s="106"/>
      <c r="I120" s="107"/>
      <c r="J120" s="106"/>
      <c r="K120" s="107"/>
      <c r="L120" s="106"/>
      <c r="M120" s="107"/>
      <c r="N120" s="106"/>
      <c r="O120" s="107"/>
      <c r="P120" s="106"/>
      <c r="Q120" s="107"/>
      <c r="R120" s="106"/>
      <c r="S120" s="107"/>
      <c r="T120" s="106"/>
      <c r="U120" s="107"/>
      <c r="V120" s="106"/>
      <c r="W120" s="107"/>
      <c r="X120" s="106"/>
      <c r="Y120" s="107"/>
      <c r="Z120" s="106"/>
      <c r="AA120" s="107"/>
      <c r="AB120" s="106"/>
      <c r="AC120" s="107"/>
      <c r="AD120" s="106"/>
      <c r="AE120" s="107"/>
      <c r="AF120" s="106"/>
      <c r="AG120" s="107"/>
      <c r="AH120" s="106"/>
      <c r="AI120" s="107"/>
    </row>
    <row r="121" spans="1:35" x14ac:dyDescent="0.2">
      <c r="A121" s="102"/>
      <c r="B121" s="103"/>
      <c r="C121" s="43" t="str">
        <f t="shared" si="9"/>
        <v/>
      </c>
      <c r="D121" s="106"/>
      <c r="E121" s="107"/>
      <c r="F121" s="106"/>
      <c r="G121" s="107"/>
      <c r="H121" s="106"/>
      <c r="I121" s="107"/>
      <c r="J121" s="106"/>
      <c r="K121" s="107"/>
      <c r="L121" s="106"/>
      <c r="M121" s="107"/>
      <c r="N121" s="106"/>
      <c r="O121" s="107"/>
      <c r="P121" s="106"/>
      <c r="Q121" s="107"/>
      <c r="R121" s="106"/>
      <c r="S121" s="107"/>
      <c r="T121" s="106"/>
      <c r="U121" s="107"/>
      <c r="V121" s="106"/>
      <c r="W121" s="107"/>
      <c r="X121" s="106"/>
      <c r="Y121" s="107"/>
      <c r="Z121" s="106"/>
      <c r="AA121" s="107"/>
      <c r="AB121" s="106"/>
      <c r="AC121" s="107"/>
      <c r="AD121" s="106"/>
      <c r="AE121" s="107"/>
      <c r="AF121" s="106"/>
      <c r="AG121" s="107"/>
      <c r="AH121" s="106"/>
      <c r="AI121" s="107"/>
    </row>
    <row r="122" spans="1:35" x14ac:dyDescent="0.2">
      <c r="A122" s="102"/>
      <c r="B122" s="103"/>
      <c r="C122" s="43" t="str">
        <f t="shared" si="9"/>
        <v/>
      </c>
      <c r="D122" s="106"/>
      <c r="E122" s="107"/>
      <c r="F122" s="106"/>
      <c r="G122" s="107"/>
      <c r="H122" s="106"/>
      <c r="I122" s="107"/>
      <c r="J122" s="106"/>
      <c r="K122" s="107"/>
      <c r="L122" s="106"/>
      <c r="M122" s="107"/>
      <c r="N122" s="106"/>
      <c r="O122" s="107"/>
      <c r="P122" s="106"/>
      <c r="Q122" s="107"/>
      <c r="R122" s="106"/>
      <c r="S122" s="107"/>
      <c r="T122" s="106"/>
      <c r="U122" s="107"/>
      <c r="V122" s="106"/>
      <c r="W122" s="107"/>
      <c r="X122" s="106"/>
      <c r="Y122" s="107"/>
      <c r="Z122" s="106"/>
      <c r="AA122" s="107"/>
      <c r="AB122" s="106"/>
      <c r="AC122" s="107"/>
      <c r="AD122" s="106"/>
      <c r="AE122" s="107"/>
      <c r="AF122" s="106"/>
      <c r="AG122" s="107"/>
      <c r="AH122" s="106"/>
      <c r="AI122" s="107"/>
    </row>
    <row r="123" spans="1:35" x14ac:dyDescent="0.2">
      <c r="A123" s="102"/>
      <c r="B123" s="103"/>
      <c r="C123" s="43" t="str">
        <f t="shared" si="9"/>
        <v/>
      </c>
      <c r="D123" s="106"/>
      <c r="E123" s="107"/>
      <c r="F123" s="106"/>
      <c r="G123" s="107"/>
      <c r="H123" s="106"/>
      <c r="I123" s="107"/>
      <c r="J123" s="106"/>
      <c r="K123" s="107"/>
      <c r="L123" s="106"/>
      <c r="M123" s="107"/>
      <c r="N123" s="106"/>
      <c r="O123" s="107"/>
      <c r="P123" s="106"/>
      <c r="Q123" s="107"/>
      <c r="R123" s="106"/>
      <c r="S123" s="107"/>
      <c r="T123" s="106"/>
      <c r="U123" s="107"/>
      <c r="V123" s="106"/>
      <c r="W123" s="107"/>
      <c r="X123" s="106"/>
      <c r="Y123" s="107"/>
      <c r="Z123" s="106"/>
      <c r="AA123" s="107"/>
      <c r="AB123" s="106"/>
      <c r="AC123" s="107"/>
      <c r="AD123" s="106"/>
      <c r="AE123" s="107"/>
      <c r="AF123" s="106"/>
      <c r="AG123" s="107"/>
      <c r="AH123" s="106"/>
      <c r="AI123" s="107"/>
    </row>
    <row r="124" spans="1:35" x14ac:dyDescent="0.2">
      <c r="A124" s="102"/>
      <c r="B124" s="103"/>
      <c r="C124" s="43" t="str">
        <f t="shared" si="9"/>
        <v/>
      </c>
      <c r="D124" s="106"/>
      <c r="E124" s="107"/>
      <c r="F124" s="106"/>
      <c r="G124" s="107"/>
      <c r="H124" s="106"/>
      <c r="I124" s="107"/>
      <c r="J124" s="106"/>
      <c r="K124" s="107"/>
      <c r="L124" s="106"/>
      <c r="M124" s="107"/>
      <c r="N124" s="106"/>
      <c r="O124" s="107"/>
      <c r="P124" s="106"/>
      <c r="Q124" s="107"/>
      <c r="R124" s="106"/>
      <c r="S124" s="107"/>
      <c r="T124" s="106"/>
      <c r="U124" s="107"/>
      <c r="V124" s="106"/>
      <c r="W124" s="107"/>
      <c r="X124" s="106"/>
      <c r="Y124" s="107"/>
      <c r="Z124" s="106"/>
      <c r="AA124" s="107"/>
      <c r="AB124" s="106"/>
      <c r="AC124" s="107"/>
      <c r="AD124" s="106"/>
      <c r="AE124" s="107"/>
      <c r="AF124" s="106"/>
      <c r="AG124" s="107"/>
      <c r="AH124" s="106"/>
      <c r="AI124" s="107"/>
    </row>
    <row r="125" spans="1:35" x14ac:dyDescent="0.2">
      <c r="A125" s="102"/>
      <c r="B125" s="103"/>
      <c r="C125" s="43" t="str">
        <f t="shared" si="9"/>
        <v/>
      </c>
      <c r="D125" s="106"/>
      <c r="E125" s="107"/>
      <c r="F125" s="106"/>
      <c r="G125" s="107"/>
      <c r="H125" s="106"/>
      <c r="I125" s="107"/>
      <c r="J125" s="106"/>
      <c r="K125" s="107"/>
      <c r="L125" s="106"/>
      <c r="M125" s="107"/>
      <c r="N125" s="106"/>
      <c r="O125" s="107"/>
      <c r="P125" s="106"/>
      <c r="Q125" s="107"/>
      <c r="R125" s="106"/>
      <c r="S125" s="107"/>
      <c r="T125" s="106"/>
      <c r="U125" s="107"/>
      <c r="V125" s="106"/>
      <c r="W125" s="107"/>
      <c r="X125" s="106"/>
      <c r="Y125" s="107"/>
      <c r="Z125" s="106"/>
      <c r="AA125" s="107"/>
      <c r="AB125" s="106"/>
      <c r="AC125" s="107"/>
      <c r="AD125" s="106"/>
      <c r="AE125" s="107"/>
      <c r="AF125" s="106"/>
      <c r="AG125" s="107"/>
      <c r="AH125" s="106"/>
      <c r="AI125" s="107"/>
    </row>
    <row r="126" spans="1:35" x14ac:dyDescent="0.2">
      <c r="A126" s="102"/>
      <c r="B126" s="103"/>
      <c r="C126" s="43" t="str">
        <f t="shared" si="9"/>
        <v/>
      </c>
      <c r="D126" s="109"/>
      <c r="E126" s="108"/>
      <c r="F126" s="109"/>
      <c r="G126" s="108"/>
      <c r="H126" s="109"/>
      <c r="I126" s="108"/>
      <c r="J126" s="109"/>
      <c r="K126" s="108"/>
      <c r="L126" s="109"/>
      <c r="M126" s="108"/>
      <c r="N126" s="109"/>
      <c r="O126" s="108"/>
      <c r="P126" s="109"/>
      <c r="Q126" s="108"/>
      <c r="R126" s="109"/>
      <c r="S126" s="108"/>
      <c r="T126" s="109"/>
      <c r="U126" s="108"/>
      <c r="V126" s="109"/>
      <c r="W126" s="108"/>
      <c r="X126" s="109"/>
      <c r="Y126" s="108"/>
      <c r="Z126" s="109"/>
      <c r="AA126" s="108"/>
      <c r="AB126" s="109"/>
      <c r="AC126" s="108"/>
      <c r="AD126" s="109"/>
      <c r="AE126" s="108"/>
      <c r="AF126" s="109"/>
      <c r="AG126" s="108"/>
      <c r="AH126" s="109"/>
      <c r="AI126" s="108"/>
    </row>
    <row r="128" spans="1:35" ht="23.25" x14ac:dyDescent="0.35">
      <c r="A128" s="10" t="s">
        <v>54</v>
      </c>
    </row>
    <row r="129" spans="1:35" ht="7.5" customHeight="1" x14ac:dyDescent="0.2"/>
    <row r="130" spans="1:35" ht="25.5" x14ac:dyDescent="0.2">
      <c r="A130" s="13" t="s">
        <v>34</v>
      </c>
      <c r="B130" s="13" t="s">
        <v>60</v>
      </c>
      <c r="C130" s="13" t="s">
        <v>59</v>
      </c>
    </row>
    <row r="131" spans="1:35" x14ac:dyDescent="0.2">
      <c r="A131" s="16" t="s">
        <v>1</v>
      </c>
      <c r="B131" s="13">
        <v>5</v>
      </c>
      <c r="C131" s="13" t="s">
        <v>55</v>
      </c>
    </row>
    <row r="132" spans="1:35" x14ac:dyDescent="0.2">
      <c r="A132" s="16" t="s">
        <v>10</v>
      </c>
      <c r="B132" s="13">
        <v>6</v>
      </c>
      <c r="C132" s="13" t="s">
        <v>46</v>
      </c>
    </row>
    <row r="133" spans="1:35" ht="25.5" x14ac:dyDescent="0.2">
      <c r="A133" s="16" t="s">
        <v>94</v>
      </c>
      <c r="B133" s="13">
        <v>2</v>
      </c>
      <c r="C133" s="13" t="s">
        <v>47</v>
      </c>
      <c r="D133" s="78" t="s">
        <v>93</v>
      </c>
      <c r="F133" s="78"/>
      <c r="H133" s="78"/>
      <c r="J133" s="78"/>
      <c r="L133" s="78"/>
      <c r="N133" s="78"/>
      <c r="P133" s="78"/>
      <c r="R133" s="78"/>
      <c r="T133" s="78"/>
      <c r="V133" s="78"/>
      <c r="X133" s="78"/>
      <c r="Z133" s="78"/>
      <c r="AB133" s="78"/>
      <c r="AD133" s="78"/>
      <c r="AF133" s="78"/>
      <c r="AH133" s="78"/>
    </row>
    <row r="134" spans="1:35" x14ac:dyDescent="0.2">
      <c r="A134" s="16" t="s">
        <v>6</v>
      </c>
      <c r="B134" s="13">
        <v>6</v>
      </c>
      <c r="C134" s="13" t="s">
        <v>48</v>
      </c>
    </row>
    <row r="135" spans="1:35" x14ac:dyDescent="0.2">
      <c r="A135" s="16" t="s">
        <v>7</v>
      </c>
      <c r="B135" s="13">
        <v>6</v>
      </c>
      <c r="C135" s="13" t="s">
        <v>48</v>
      </c>
    </row>
    <row r="136" spans="1:35" x14ac:dyDescent="0.2">
      <c r="A136" s="16" t="s">
        <v>12</v>
      </c>
      <c r="B136" s="13">
        <v>2</v>
      </c>
      <c r="C136" s="13" t="s">
        <v>47</v>
      </c>
    </row>
    <row r="137" spans="1:35" x14ac:dyDescent="0.2">
      <c r="A137" s="16" t="s">
        <v>19</v>
      </c>
      <c r="B137" s="13">
        <v>5</v>
      </c>
      <c r="C137" s="13" t="s">
        <v>47</v>
      </c>
    </row>
    <row r="138" spans="1:35" x14ac:dyDescent="0.2">
      <c r="A138" s="16" t="s">
        <v>99</v>
      </c>
      <c r="B138" s="13">
        <v>2</v>
      </c>
      <c r="C138" s="13" t="s">
        <v>47</v>
      </c>
    </row>
    <row r="139" spans="1:35" x14ac:dyDescent="0.2">
      <c r="A139" s="16" t="s">
        <v>100</v>
      </c>
      <c r="B139" s="13">
        <v>6</v>
      </c>
      <c r="C139" s="13" t="s">
        <v>47</v>
      </c>
    </row>
    <row r="141" spans="1:35" s="4" customFormat="1" ht="15.75" x14ac:dyDescent="0.25">
      <c r="A141" s="45"/>
      <c r="B141" s="46"/>
      <c r="C141" s="49"/>
      <c r="D141" s="44" t="s">
        <v>101</v>
      </c>
      <c r="E141" s="46"/>
      <c r="F141" s="44" t="s">
        <v>102</v>
      </c>
      <c r="G141" s="46"/>
      <c r="H141" s="44" t="s">
        <v>103</v>
      </c>
      <c r="I141" s="46"/>
      <c r="J141" s="44" t="s">
        <v>105</v>
      </c>
      <c r="K141" s="46"/>
      <c r="L141" s="44" t="s">
        <v>104</v>
      </c>
      <c r="M141" s="46"/>
      <c r="N141" s="44" t="s">
        <v>107</v>
      </c>
      <c r="O141" s="46"/>
      <c r="P141" s="44" t="s">
        <v>108</v>
      </c>
      <c r="Q141" s="46"/>
      <c r="R141" s="44" t="s">
        <v>109</v>
      </c>
      <c r="S141" s="46"/>
      <c r="T141" s="44" t="s">
        <v>110</v>
      </c>
      <c r="U141" s="46"/>
      <c r="V141" s="44" t="s">
        <v>111</v>
      </c>
      <c r="W141" s="46"/>
      <c r="X141" s="44" t="s">
        <v>112</v>
      </c>
      <c r="Y141" s="46"/>
      <c r="Z141" s="44" t="s">
        <v>113</v>
      </c>
      <c r="AA141" s="46"/>
      <c r="AB141" s="44" t="s">
        <v>114</v>
      </c>
      <c r="AC141" s="46"/>
      <c r="AD141" s="44" t="s">
        <v>115</v>
      </c>
      <c r="AE141" s="46"/>
      <c r="AF141" s="44" t="s">
        <v>116</v>
      </c>
      <c r="AG141" s="46"/>
      <c r="AH141" s="44" t="s">
        <v>117</v>
      </c>
      <c r="AI141" s="47"/>
    </row>
    <row r="142" spans="1:35" s="48" customFormat="1" ht="26.25" x14ac:dyDescent="0.25">
      <c r="A142" s="19" t="s">
        <v>28</v>
      </c>
      <c r="B142" s="11" t="s">
        <v>30</v>
      </c>
      <c r="C142" s="50" t="s">
        <v>87</v>
      </c>
      <c r="D142" s="92" t="s">
        <v>106</v>
      </c>
      <c r="E142" s="48" t="s">
        <v>29</v>
      </c>
      <c r="F142" s="92" t="s">
        <v>106</v>
      </c>
      <c r="G142" s="48" t="s">
        <v>29</v>
      </c>
      <c r="H142" s="92" t="s">
        <v>106</v>
      </c>
      <c r="I142" s="48" t="s">
        <v>29</v>
      </c>
      <c r="J142" s="92" t="s">
        <v>106</v>
      </c>
      <c r="K142" s="48" t="s">
        <v>29</v>
      </c>
      <c r="L142" s="92" t="s">
        <v>106</v>
      </c>
      <c r="M142" s="48" t="s">
        <v>29</v>
      </c>
      <c r="N142" s="92" t="s">
        <v>106</v>
      </c>
      <c r="O142" s="48" t="s">
        <v>29</v>
      </c>
      <c r="P142" s="92" t="s">
        <v>106</v>
      </c>
      <c r="Q142" s="48" t="s">
        <v>29</v>
      </c>
      <c r="R142" s="92" t="s">
        <v>106</v>
      </c>
      <c r="S142" s="48" t="s">
        <v>29</v>
      </c>
      <c r="T142" s="92" t="s">
        <v>106</v>
      </c>
      <c r="U142" s="48" t="s">
        <v>29</v>
      </c>
      <c r="V142" s="92" t="s">
        <v>106</v>
      </c>
      <c r="W142" s="48" t="s">
        <v>29</v>
      </c>
      <c r="X142" s="92" t="s">
        <v>106</v>
      </c>
      <c r="Y142" s="48" t="s">
        <v>29</v>
      </c>
      <c r="Z142" s="92" t="s">
        <v>106</v>
      </c>
      <c r="AA142" s="48" t="s">
        <v>29</v>
      </c>
      <c r="AB142" s="92" t="s">
        <v>106</v>
      </c>
      <c r="AC142" s="48" t="s">
        <v>29</v>
      </c>
      <c r="AD142" s="92" t="s">
        <v>106</v>
      </c>
      <c r="AE142" s="48" t="s">
        <v>29</v>
      </c>
      <c r="AF142" s="92" t="s">
        <v>106</v>
      </c>
      <c r="AG142" s="48" t="s">
        <v>29</v>
      </c>
      <c r="AH142" s="88" t="s">
        <v>106</v>
      </c>
      <c r="AI142" s="93" t="s">
        <v>29</v>
      </c>
    </row>
    <row r="143" spans="1:35" x14ac:dyDescent="0.2">
      <c r="A143" s="102"/>
      <c r="B143" s="103"/>
      <c r="C143" s="43" t="str">
        <f t="shared" ref="C143:C148" si="10">IFERROR(VLOOKUP(B143,dt_autre,2,FALSE),"")</f>
        <v/>
      </c>
      <c r="D143" s="105"/>
      <c r="E143" s="104"/>
      <c r="F143" s="105"/>
      <c r="G143" s="104"/>
      <c r="H143" s="105"/>
      <c r="I143" s="104"/>
      <c r="J143" s="105"/>
      <c r="K143" s="104"/>
      <c r="L143" s="105"/>
      <c r="M143" s="104"/>
      <c r="N143" s="105"/>
      <c r="O143" s="104"/>
      <c r="P143" s="105"/>
      <c r="Q143" s="104"/>
      <c r="R143" s="105"/>
      <c r="S143" s="104"/>
      <c r="T143" s="105"/>
      <c r="U143" s="104"/>
      <c r="V143" s="105"/>
      <c r="W143" s="104"/>
      <c r="X143" s="105"/>
      <c r="Y143" s="104"/>
      <c r="Z143" s="105"/>
      <c r="AA143" s="104"/>
      <c r="AB143" s="105"/>
      <c r="AC143" s="104"/>
      <c r="AD143" s="105"/>
      <c r="AE143" s="104"/>
      <c r="AF143" s="105"/>
      <c r="AG143" s="104"/>
      <c r="AH143" s="106"/>
      <c r="AI143" s="107"/>
    </row>
    <row r="144" spans="1:35" x14ac:dyDescent="0.2">
      <c r="A144" s="102"/>
      <c r="B144" s="103"/>
      <c r="C144" s="43" t="str">
        <f t="shared" si="10"/>
        <v/>
      </c>
      <c r="D144" s="106"/>
      <c r="E144" s="107"/>
      <c r="F144" s="106"/>
      <c r="G144" s="107"/>
      <c r="H144" s="106"/>
      <c r="I144" s="107"/>
      <c r="J144" s="106"/>
      <c r="K144" s="107"/>
      <c r="L144" s="106"/>
      <c r="M144" s="107"/>
      <c r="N144" s="106"/>
      <c r="O144" s="107"/>
      <c r="P144" s="106"/>
      <c r="Q144" s="107"/>
      <c r="R144" s="106"/>
      <c r="S144" s="107"/>
      <c r="T144" s="106"/>
      <c r="U144" s="107"/>
      <c r="V144" s="106"/>
      <c r="W144" s="107"/>
      <c r="X144" s="106"/>
      <c r="Y144" s="107"/>
      <c r="Z144" s="106"/>
      <c r="AA144" s="107"/>
      <c r="AB144" s="106"/>
      <c r="AC144" s="107"/>
      <c r="AD144" s="106"/>
      <c r="AE144" s="107"/>
      <c r="AF144" s="106"/>
      <c r="AG144" s="107"/>
      <c r="AH144" s="106"/>
      <c r="AI144" s="107"/>
    </row>
    <row r="145" spans="1:35" x14ac:dyDescent="0.2">
      <c r="A145" s="102"/>
      <c r="B145" s="103"/>
      <c r="C145" s="43" t="str">
        <f t="shared" si="10"/>
        <v/>
      </c>
      <c r="D145" s="106"/>
      <c r="E145" s="107"/>
      <c r="F145" s="106"/>
      <c r="G145" s="107"/>
      <c r="H145" s="106"/>
      <c r="I145" s="107"/>
      <c r="J145" s="106"/>
      <c r="K145" s="107"/>
      <c r="L145" s="106"/>
      <c r="M145" s="107"/>
      <c r="N145" s="106"/>
      <c r="O145" s="107"/>
      <c r="P145" s="106"/>
      <c r="Q145" s="107"/>
      <c r="R145" s="106"/>
      <c r="S145" s="107"/>
      <c r="T145" s="106"/>
      <c r="U145" s="107"/>
      <c r="V145" s="106"/>
      <c r="W145" s="107"/>
      <c r="X145" s="106"/>
      <c r="Y145" s="107"/>
      <c r="Z145" s="106"/>
      <c r="AA145" s="107"/>
      <c r="AB145" s="106"/>
      <c r="AC145" s="107"/>
      <c r="AD145" s="106"/>
      <c r="AE145" s="107"/>
      <c r="AF145" s="106"/>
      <c r="AG145" s="107"/>
      <c r="AH145" s="106"/>
      <c r="AI145" s="107"/>
    </row>
    <row r="146" spans="1:35" x14ac:dyDescent="0.2">
      <c r="A146" s="102"/>
      <c r="B146" s="103"/>
      <c r="C146" s="43" t="str">
        <f t="shared" si="10"/>
        <v/>
      </c>
      <c r="D146" s="106"/>
      <c r="E146" s="107"/>
      <c r="F146" s="106"/>
      <c r="G146" s="107"/>
      <c r="H146" s="106"/>
      <c r="I146" s="107"/>
      <c r="J146" s="106"/>
      <c r="K146" s="107"/>
      <c r="L146" s="106"/>
      <c r="M146" s="107"/>
      <c r="N146" s="106"/>
      <c r="O146" s="107"/>
      <c r="P146" s="106"/>
      <c r="Q146" s="107"/>
      <c r="R146" s="106"/>
      <c r="S146" s="107"/>
      <c r="T146" s="106"/>
      <c r="U146" s="107"/>
      <c r="V146" s="106"/>
      <c r="W146" s="107"/>
      <c r="X146" s="106"/>
      <c r="Y146" s="107"/>
      <c r="Z146" s="106"/>
      <c r="AA146" s="107"/>
      <c r="AB146" s="106"/>
      <c r="AC146" s="107"/>
      <c r="AD146" s="106"/>
      <c r="AE146" s="107"/>
      <c r="AF146" s="106"/>
      <c r="AG146" s="107"/>
      <c r="AH146" s="106"/>
      <c r="AI146" s="107"/>
    </row>
    <row r="147" spans="1:35" x14ac:dyDescent="0.2">
      <c r="A147" s="102"/>
      <c r="B147" s="103"/>
      <c r="C147" s="43" t="str">
        <f t="shared" si="10"/>
        <v/>
      </c>
      <c r="D147" s="106"/>
      <c r="E147" s="107"/>
      <c r="F147" s="106"/>
      <c r="G147" s="107"/>
      <c r="H147" s="106"/>
      <c r="I147" s="107"/>
      <c r="J147" s="106"/>
      <c r="K147" s="107"/>
      <c r="L147" s="106"/>
      <c r="M147" s="107"/>
      <c r="N147" s="106"/>
      <c r="O147" s="107"/>
      <c r="P147" s="106"/>
      <c r="Q147" s="107"/>
      <c r="R147" s="106"/>
      <c r="S147" s="107"/>
      <c r="T147" s="106"/>
      <c r="U147" s="107"/>
      <c r="V147" s="106"/>
      <c r="W147" s="107"/>
      <c r="X147" s="106"/>
      <c r="Y147" s="107"/>
      <c r="Z147" s="106"/>
      <c r="AA147" s="107"/>
      <c r="AB147" s="106"/>
      <c r="AC147" s="107"/>
      <c r="AD147" s="106"/>
      <c r="AE147" s="107"/>
      <c r="AF147" s="106"/>
      <c r="AG147" s="107"/>
      <c r="AH147" s="106"/>
      <c r="AI147" s="107"/>
    </row>
    <row r="148" spans="1:35" x14ac:dyDescent="0.2">
      <c r="A148" s="102"/>
      <c r="B148" s="103"/>
      <c r="C148" s="43" t="str">
        <f t="shared" si="10"/>
        <v/>
      </c>
      <c r="D148" s="106"/>
      <c r="E148" s="107"/>
      <c r="F148" s="106"/>
      <c r="G148" s="107"/>
      <c r="H148" s="106"/>
      <c r="I148" s="107"/>
      <c r="J148" s="106"/>
      <c r="K148" s="107"/>
      <c r="L148" s="106"/>
      <c r="M148" s="107"/>
      <c r="N148" s="106"/>
      <c r="O148" s="107"/>
      <c r="P148" s="106"/>
      <c r="Q148" s="107"/>
      <c r="R148" s="106"/>
      <c r="S148" s="107"/>
      <c r="T148" s="106"/>
      <c r="U148" s="107"/>
      <c r="V148" s="106"/>
      <c r="W148" s="107"/>
      <c r="X148" s="106"/>
      <c r="Y148" s="107"/>
      <c r="Z148" s="106"/>
      <c r="AA148" s="107"/>
      <c r="AB148" s="106"/>
      <c r="AC148" s="107"/>
      <c r="AD148" s="106"/>
      <c r="AE148" s="107"/>
      <c r="AF148" s="106"/>
      <c r="AG148" s="107"/>
      <c r="AH148" s="106"/>
      <c r="AI148" s="107"/>
    </row>
    <row r="149" spans="1:35" x14ac:dyDescent="0.2">
      <c r="A149" s="102"/>
      <c r="B149" s="103"/>
      <c r="C149" s="43" t="str">
        <f t="shared" ref="C149:C152" si="11">IFERROR(VLOOKUP(B149,dt_autre,2,FALSE),"")</f>
        <v/>
      </c>
      <c r="D149" s="106"/>
      <c r="E149" s="107"/>
      <c r="F149" s="106"/>
      <c r="G149" s="107"/>
      <c r="H149" s="106"/>
      <c r="I149" s="107"/>
      <c r="J149" s="106"/>
      <c r="K149" s="107"/>
      <c r="L149" s="106"/>
      <c r="M149" s="107"/>
      <c r="N149" s="106"/>
      <c r="O149" s="107"/>
      <c r="P149" s="106"/>
      <c r="Q149" s="107"/>
      <c r="R149" s="106"/>
      <c r="S149" s="107"/>
      <c r="T149" s="106"/>
      <c r="U149" s="107"/>
      <c r="V149" s="106"/>
      <c r="W149" s="107"/>
      <c r="X149" s="106"/>
      <c r="Y149" s="107"/>
      <c r="Z149" s="106"/>
      <c r="AA149" s="107"/>
      <c r="AB149" s="106"/>
      <c r="AC149" s="107"/>
      <c r="AD149" s="106"/>
      <c r="AE149" s="107"/>
      <c r="AF149" s="106"/>
      <c r="AG149" s="107"/>
      <c r="AH149" s="106"/>
      <c r="AI149" s="107"/>
    </row>
    <row r="150" spans="1:35" x14ac:dyDescent="0.2">
      <c r="A150" s="102"/>
      <c r="B150" s="103"/>
      <c r="C150" s="43" t="str">
        <f t="shared" si="11"/>
        <v/>
      </c>
      <c r="D150" s="106"/>
      <c r="E150" s="107"/>
      <c r="F150" s="106"/>
      <c r="G150" s="107"/>
      <c r="H150" s="106"/>
      <c r="I150" s="107"/>
      <c r="J150" s="106"/>
      <c r="K150" s="107"/>
      <c r="L150" s="106"/>
      <c r="M150" s="107"/>
      <c r="N150" s="106"/>
      <c r="O150" s="107"/>
      <c r="P150" s="106"/>
      <c r="Q150" s="107"/>
      <c r="R150" s="106"/>
      <c r="S150" s="107"/>
      <c r="T150" s="106"/>
      <c r="U150" s="107"/>
      <c r="V150" s="106"/>
      <c r="W150" s="107"/>
      <c r="X150" s="106"/>
      <c r="Y150" s="107"/>
      <c r="Z150" s="106"/>
      <c r="AA150" s="107"/>
      <c r="AB150" s="106"/>
      <c r="AC150" s="107"/>
      <c r="AD150" s="106"/>
      <c r="AE150" s="107"/>
      <c r="AF150" s="106"/>
      <c r="AG150" s="107"/>
      <c r="AH150" s="106"/>
      <c r="AI150" s="107"/>
    </row>
    <row r="151" spans="1:35" x14ac:dyDescent="0.2">
      <c r="A151" s="102"/>
      <c r="B151" s="103"/>
      <c r="C151" s="43" t="str">
        <f t="shared" si="11"/>
        <v/>
      </c>
      <c r="D151" s="106"/>
      <c r="E151" s="107"/>
      <c r="F151" s="106"/>
      <c r="G151" s="107"/>
      <c r="H151" s="106"/>
      <c r="I151" s="107"/>
      <c r="J151" s="106"/>
      <c r="K151" s="107"/>
      <c r="L151" s="106"/>
      <c r="M151" s="107"/>
      <c r="N151" s="106"/>
      <c r="O151" s="107"/>
      <c r="P151" s="106"/>
      <c r="Q151" s="107"/>
      <c r="R151" s="106"/>
      <c r="S151" s="107"/>
      <c r="T151" s="106"/>
      <c r="U151" s="107"/>
      <c r="V151" s="106"/>
      <c r="W151" s="107"/>
      <c r="X151" s="106"/>
      <c r="Y151" s="107"/>
      <c r="Z151" s="106"/>
      <c r="AA151" s="107"/>
      <c r="AB151" s="106"/>
      <c r="AC151" s="107"/>
      <c r="AD151" s="106"/>
      <c r="AE151" s="107"/>
      <c r="AF151" s="106"/>
      <c r="AG151" s="107"/>
      <c r="AH151" s="106"/>
      <c r="AI151" s="107"/>
    </row>
    <row r="152" spans="1:35" x14ac:dyDescent="0.2">
      <c r="A152" s="102"/>
      <c r="B152" s="103"/>
      <c r="C152" s="43" t="str">
        <f t="shared" si="11"/>
        <v/>
      </c>
      <c r="D152" s="109"/>
      <c r="E152" s="108"/>
      <c r="F152" s="109"/>
      <c r="G152" s="108"/>
      <c r="H152" s="109"/>
      <c r="I152" s="108"/>
      <c r="J152" s="109"/>
      <c r="K152" s="108"/>
      <c r="L152" s="109"/>
      <c r="M152" s="108"/>
      <c r="N152" s="109"/>
      <c r="O152" s="108"/>
      <c r="P152" s="109"/>
      <c r="Q152" s="108"/>
      <c r="R152" s="109"/>
      <c r="S152" s="108"/>
      <c r="T152" s="109"/>
      <c r="U152" s="108"/>
      <c r="V152" s="109"/>
      <c r="W152" s="108"/>
      <c r="X152" s="109"/>
      <c r="Y152" s="108"/>
      <c r="Z152" s="109"/>
      <c r="AA152" s="108"/>
      <c r="AB152" s="109"/>
      <c r="AC152" s="108"/>
      <c r="AD152" s="109"/>
      <c r="AE152" s="108"/>
      <c r="AF152" s="109"/>
      <c r="AG152" s="108"/>
      <c r="AH152" s="109"/>
      <c r="AI152" s="108"/>
    </row>
  </sheetData>
  <sheetProtection sheet="1" objects="1" scenarios="1"/>
  <dataValidations count="7">
    <dataValidation type="list" allowBlank="1" showInputMessage="1" showErrorMessage="1" sqref="B143:B152">
      <formula1>$A$131:$A$139</formula1>
    </dataValidation>
    <dataValidation type="list" allowBlank="1" showInputMessage="1" showErrorMessage="1" sqref="B117:B126">
      <formula1>$A$112:$A$113</formula1>
    </dataValidation>
    <dataValidation type="list" allowBlank="1" showInputMessage="1" showErrorMessage="1" sqref="B98:B107">
      <formula1>$A$93:$A$94</formula1>
    </dataValidation>
    <dataValidation type="list" allowBlank="1" showInputMessage="1" showErrorMessage="1" sqref="B79:B88">
      <formula1>$A$74:$A$75</formula1>
    </dataValidation>
    <dataValidation type="list" allowBlank="1" showInputMessage="1" showErrorMessage="1" sqref="B59:B68">
      <formula1>$A$51:$A$55</formula1>
    </dataValidation>
    <dataValidation type="list" allowBlank="1" showInputMessage="1" showErrorMessage="1" sqref="B37:B46">
      <formula1>$A$30:$A$33</formula1>
    </dataValidation>
    <dataValidation type="list" allowBlank="1" showInputMessage="1" showErrorMessage="1" sqref="B16:B25">
      <formula1>$A$7:$A$12</formula1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AB130"/>
  <sheetViews>
    <sheetView workbookViewId="0">
      <selection activeCell="D9" sqref="D9"/>
    </sheetView>
  </sheetViews>
  <sheetFormatPr baseColWidth="10" defaultColWidth="12.25" defaultRowHeight="15" x14ac:dyDescent="0.2"/>
  <cols>
    <col min="1" max="1" width="4.875" style="7" customWidth="1"/>
    <col min="2" max="2" width="23.875" style="7" customWidth="1"/>
    <col min="3" max="3" width="23.25" style="7" customWidth="1"/>
    <col min="4" max="4" width="10.625" style="7" bestFit="1" customWidth="1"/>
    <col min="5" max="5" width="2.75" style="7" bestFit="1" customWidth="1"/>
    <col min="6" max="6" width="1.5" style="7" customWidth="1"/>
    <col min="7" max="7" width="2.25" style="7" customWidth="1"/>
    <col min="8" max="8" width="9.75" style="7" customWidth="1"/>
    <col min="9" max="9" width="20.25" style="12" customWidth="1"/>
    <col min="10" max="10" width="15.625" style="8" customWidth="1"/>
    <col min="11" max="11" width="10.75" style="7" customWidth="1"/>
    <col min="12" max="12" width="14.875" style="7" customWidth="1"/>
    <col min="13" max="16" width="9.75" style="7" customWidth="1"/>
    <col min="17" max="17" width="10.125" style="7" customWidth="1"/>
    <col min="18" max="18" width="2.125" style="7" customWidth="1"/>
    <col min="19" max="19" width="10.75" style="7" customWidth="1"/>
    <col min="20" max="20" width="15.25" style="7" customWidth="1"/>
    <col min="21" max="21" width="15.5" style="7" customWidth="1"/>
    <col min="22" max="16384" width="12.25" style="7"/>
  </cols>
  <sheetData>
    <row r="1" spans="1:22" x14ac:dyDescent="0.2">
      <c r="A1" s="37" t="s">
        <v>81</v>
      </c>
      <c r="B1" s="29"/>
      <c r="C1" s="29"/>
      <c r="D1" s="29"/>
      <c r="G1" s="36" t="s">
        <v>80</v>
      </c>
      <c r="H1" s="36"/>
    </row>
    <row r="2" spans="1:22" ht="20.25" x14ac:dyDescent="0.3">
      <c r="A2" s="29"/>
      <c r="B2" s="39" t="s">
        <v>36</v>
      </c>
      <c r="C2" s="29"/>
      <c r="D2" s="29"/>
      <c r="G2" s="57"/>
      <c r="H2" s="58" t="s">
        <v>61</v>
      </c>
      <c r="I2" s="59"/>
      <c r="J2" s="60"/>
      <c r="K2" s="77" t="str">
        <f>etab</f>
        <v>Nom de l'établissement</v>
      </c>
      <c r="L2" s="61"/>
      <c r="M2" s="57"/>
      <c r="N2" s="62"/>
      <c r="O2" s="62"/>
      <c r="P2" s="62"/>
      <c r="Q2" s="62"/>
    </row>
    <row r="3" spans="1:22" ht="26.25" x14ac:dyDescent="0.4">
      <c r="A3" s="29"/>
      <c r="B3" s="39" t="s">
        <v>73</v>
      </c>
      <c r="C3" s="110" t="s">
        <v>31</v>
      </c>
      <c r="D3" s="29"/>
      <c r="G3" s="58"/>
      <c r="H3" s="58">
        <v>2025</v>
      </c>
      <c r="I3" s="65" t="s">
        <v>35</v>
      </c>
      <c r="J3" s="75">
        <f>choix_service2</f>
        <v>0</v>
      </c>
      <c r="K3" s="62"/>
      <c r="L3" s="62"/>
      <c r="M3" s="62"/>
      <c r="N3" s="62"/>
      <c r="O3" s="62"/>
      <c r="P3" s="62"/>
      <c r="Q3" s="62"/>
    </row>
    <row r="4" spans="1:22" ht="20.25" x14ac:dyDescent="0.3">
      <c r="A4" s="29"/>
      <c r="B4" s="39" t="s">
        <v>74</v>
      </c>
      <c r="C4" s="110"/>
      <c r="D4" s="29"/>
      <c r="G4" s="62"/>
      <c r="H4" s="57"/>
      <c r="I4" s="66" t="s">
        <v>39</v>
      </c>
      <c r="J4" s="76" t="str">
        <f>IFERROR(B68,"")</f>
        <v/>
      </c>
      <c r="K4" s="62"/>
      <c r="L4" s="62"/>
      <c r="M4" s="62"/>
      <c r="N4" s="62"/>
      <c r="O4" s="62"/>
      <c r="P4" s="62"/>
      <c r="Q4" s="62"/>
      <c r="V4" s="36"/>
    </row>
    <row r="5" spans="1:22" ht="30" x14ac:dyDescent="0.4">
      <c r="A5" s="29"/>
      <c r="B5" s="29"/>
      <c r="C5" s="29"/>
      <c r="D5" s="29"/>
      <c r="G5" s="62"/>
      <c r="H5" s="79"/>
      <c r="I5" s="80"/>
      <c r="J5" s="81"/>
      <c r="K5" s="82" t="s">
        <v>84</v>
      </c>
      <c r="L5" s="83" t="str">
        <f>IFERROR(B69,"")</f>
        <v/>
      </c>
      <c r="M5" s="84" t="s">
        <v>85</v>
      </c>
      <c r="N5" s="85"/>
      <c r="O5" s="85"/>
      <c r="P5" s="86"/>
      <c r="Q5" s="62"/>
    </row>
    <row r="6" spans="1:22" ht="20.25" x14ac:dyDescent="0.3">
      <c r="A6" s="29"/>
      <c r="B6" s="29" t="str">
        <f>"Liste des service pour l'activité : "&amp;C3</f>
        <v>Liste des service pour l'activité : Médecine</v>
      </c>
      <c r="C6" s="29"/>
      <c r="D6" s="29"/>
      <c r="G6" s="62"/>
      <c r="H6" s="58"/>
      <c r="I6" s="58"/>
      <c r="J6" s="58"/>
      <c r="K6" s="58"/>
      <c r="L6" s="58"/>
      <c r="M6" s="58"/>
      <c r="N6" s="58"/>
      <c r="O6" s="58"/>
      <c r="P6" s="58"/>
      <c r="Q6" s="58"/>
    </row>
    <row r="7" spans="1:22" ht="40.5" x14ac:dyDescent="0.3">
      <c r="A7" s="29"/>
      <c r="B7" s="40" t="s">
        <v>28</v>
      </c>
      <c r="C7" s="40" t="s">
        <v>29</v>
      </c>
      <c r="D7" s="29"/>
      <c r="G7" s="58"/>
      <c r="H7" s="62"/>
      <c r="I7" s="67" t="s">
        <v>58</v>
      </c>
      <c r="J7" s="133" t="s">
        <v>82</v>
      </c>
      <c r="K7" s="134"/>
      <c r="L7" s="67" t="s">
        <v>88</v>
      </c>
      <c r="M7" s="62"/>
      <c r="N7" s="62"/>
      <c r="O7" s="62"/>
      <c r="P7" s="62"/>
      <c r="Q7" s="62"/>
    </row>
    <row r="8" spans="1:22" ht="25.15" customHeight="1" x14ac:dyDescent="0.4">
      <c r="A8" s="29"/>
      <c r="B8" s="41" t="str">
        <f t="shared" ref="B8:B17" si="0">IF(A45=0,"",A45)</f>
        <v/>
      </c>
      <c r="C8" s="41" t="str">
        <f t="shared" ref="C8:C17" si="1">IF(A56=0,"",A56)</f>
        <v/>
      </c>
      <c r="D8" s="42"/>
      <c r="G8" s="57"/>
      <c r="H8" s="101" t="s">
        <v>101</v>
      </c>
      <c r="I8" s="71" t="str">
        <f t="shared" ref="I8:I19" si="2">IFERROR(IF(OR(B71="",B71=0),"",B71),"")</f>
        <v/>
      </c>
      <c r="J8" s="72" t="str">
        <f t="shared" ref="J8:J19" si="3">IFERROR(IF(OR(C71="",C71=0),"",C71),"")</f>
        <v/>
      </c>
      <c r="K8" s="73" t="str">
        <f>IF(J8&lt;&gt;"",IF(J8&lt;0.8,"L",IF(J8&lt;1,"J","JJ")),"")</f>
        <v/>
      </c>
      <c r="L8" s="74" t="str">
        <f>IFERROR(IF(OR(D71="",D71=0),"",D71),"")</f>
        <v/>
      </c>
      <c r="M8" s="57"/>
      <c r="N8" s="62"/>
      <c r="O8" s="62"/>
      <c r="P8" s="62"/>
      <c r="Q8" s="62"/>
    </row>
    <row r="9" spans="1:22" ht="25.15" customHeight="1" x14ac:dyDescent="0.4">
      <c r="A9" s="29"/>
      <c r="B9" s="41" t="str">
        <f t="shared" si="0"/>
        <v/>
      </c>
      <c r="C9" s="41" t="str">
        <f t="shared" si="1"/>
        <v/>
      </c>
      <c r="D9" s="42"/>
      <c r="G9" s="62"/>
      <c r="H9" s="101" t="s">
        <v>102</v>
      </c>
      <c r="I9" s="71" t="str">
        <f t="shared" si="2"/>
        <v/>
      </c>
      <c r="J9" s="72" t="str">
        <f t="shared" si="3"/>
        <v/>
      </c>
      <c r="K9" s="73" t="str">
        <f t="shared" ref="K9:K20" si="4">IF(J9&lt;&gt;"",IF(J9&lt;0.8,"L",IF(J9&lt;1,"J","JJ")),"")</f>
        <v/>
      </c>
      <c r="L9" s="74" t="str">
        <f t="shared" ref="L9:L19" si="5">IFERROR(IF(OR(D72="",D72=0),"",D72),"")</f>
        <v/>
      </c>
      <c r="M9" s="57"/>
      <c r="N9" s="62"/>
      <c r="O9" s="62"/>
      <c r="P9" s="62"/>
      <c r="Q9" s="62"/>
    </row>
    <row r="10" spans="1:22" ht="25.15" customHeight="1" x14ac:dyDescent="0.4">
      <c r="A10" s="29"/>
      <c r="B10" s="41" t="str">
        <f t="shared" si="0"/>
        <v/>
      </c>
      <c r="C10" s="41" t="str">
        <f t="shared" si="1"/>
        <v/>
      </c>
      <c r="D10" s="42"/>
      <c r="G10" s="57"/>
      <c r="H10" s="101" t="s">
        <v>103</v>
      </c>
      <c r="I10" s="71" t="str">
        <f t="shared" si="2"/>
        <v/>
      </c>
      <c r="J10" s="72" t="str">
        <f t="shared" si="3"/>
        <v/>
      </c>
      <c r="K10" s="73" t="str">
        <f t="shared" si="4"/>
        <v/>
      </c>
      <c r="L10" s="74" t="str">
        <f t="shared" si="5"/>
        <v/>
      </c>
      <c r="M10" s="57"/>
      <c r="N10" s="62"/>
      <c r="O10" s="62"/>
      <c r="P10" s="62"/>
      <c r="Q10" s="62"/>
    </row>
    <row r="11" spans="1:22" ht="25.15" customHeight="1" x14ac:dyDescent="0.4">
      <c r="A11" s="29"/>
      <c r="B11" s="41" t="str">
        <f t="shared" si="0"/>
        <v/>
      </c>
      <c r="C11" s="41" t="str">
        <f t="shared" si="1"/>
        <v/>
      </c>
      <c r="D11" s="42"/>
      <c r="G11" s="57"/>
      <c r="H11" s="101" t="s">
        <v>104</v>
      </c>
      <c r="I11" s="71" t="str">
        <f t="shared" si="2"/>
        <v/>
      </c>
      <c r="J11" s="72" t="str">
        <f t="shared" si="3"/>
        <v/>
      </c>
      <c r="K11" s="73" t="str">
        <f t="shared" si="4"/>
        <v/>
      </c>
      <c r="L11" s="74" t="str">
        <f t="shared" si="5"/>
        <v/>
      </c>
      <c r="M11" s="57"/>
      <c r="N11" s="62"/>
      <c r="O11" s="62"/>
      <c r="P11" s="62"/>
      <c r="Q11" s="62"/>
    </row>
    <row r="12" spans="1:22" ht="25.15" customHeight="1" x14ac:dyDescent="0.4">
      <c r="A12" s="29"/>
      <c r="B12" s="41" t="str">
        <f t="shared" si="0"/>
        <v/>
      </c>
      <c r="C12" s="41" t="str">
        <f t="shared" si="1"/>
        <v/>
      </c>
      <c r="D12" s="42"/>
      <c r="G12" s="57"/>
      <c r="H12" s="101" t="s">
        <v>221</v>
      </c>
      <c r="I12" s="71" t="str">
        <f t="shared" si="2"/>
        <v/>
      </c>
      <c r="J12" s="72" t="str">
        <f t="shared" si="3"/>
        <v/>
      </c>
      <c r="K12" s="73" t="str">
        <f t="shared" si="4"/>
        <v/>
      </c>
      <c r="L12" s="74" t="str">
        <f t="shared" si="5"/>
        <v/>
      </c>
      <c r="M12" s="57"/>
      <c r="N12" s="62"/>
      <c r="O12" s="62"/>
      <c r="P12" s="62"/>
      <c r="Q12" s="62"/>
    </row>
    <row r="13" spans="1:22" ht="25.15" customHeight="1" x14ac:dyDescent="0.4">
      <c r="A13" s="29"/>
      <c r="B13" s="41" t="str">
        <f t="shared" si="0"/>
        <v/>
      </c>
      <c r="C13" s="41" t="str">
        <f t="shared" si="1"/>
        <v/>
      </c>
      <c r="D13" s="42"/>
      <c r="G13" s="57"/>
      <c r="H13" s="101" t="s">
        <v>108</v>
      </c>
      <c r="I13" s="71" t="str">
        <f t="shared" si="2"/>
        <v/>
      </c>
      <c r="J13" s="72" t="str">
        <f t="shared" si="3"/>
        <v/>
      </c>
      <c r="K13" s="73" t="str">
        <f t="shared" si="4"/>
        <v/>
      </c>
      <c r="L13" s="74" t="str">
        <f t="shared" si="5"/>
        <v/>
      </c>
      <c r="M13" s="57"/>
      <c r="N13" s="62"/>
      <c r="O13" s="62"/>
      <c r="P13" s="62"/>
      <c r="Q13" s="62"/>
    </row>
    <row r="14" spans="1:22" ht="25.15" customHeight="1" x14ac:dyDescent="0.4">
      <c r="A14" s="29"/>
      <c r="B14" s="41" t="str">
        <f t="shared" si="0"/>
        <v/>
      </c>
      <c r="C14" s="41" t="str">
        <f t="shared" si="1"/>
        <v/>
      </c>
      <c r="D14" s="42"/>
      <c r="G14" s="57"/>
      <c r="H14" s="101" t="s">
        <v>110</v>
      </c>
      <c r="I14" s="71" t="str">
        <f t="shared" si="2"/>
        <v/>
      </c>
      <c r="J14" s="72" t="str">
        <f t="shared" si="3"/>
        <v/>
      </c>
      <c r="K14" s="73" t="str">
        <f t="shared" si="4"/>
        <v/>
      </c>
      <c r="L14" s="74" t="str">
        <f t="shared" si="5"/>
        <v/>
      </c>
      <c r="M14" s="57"/>
      <c r="N14" s="62"/>
      <c r="O14" s="62"/>
      <c r="P14" s="62"/>
      <c r="Q14" s="62"/>
    </row>
    <row r="15" spans="1:22" ht="25.15" customHeight="1" x14ac:dyDescent="0.4">
      <c r="A15" s="29"/>
      <c r="B15" s="41" t="str">
        <f t="shared" si="0"/>
        <v/>
      </c>
      <c r="C15" s="41" t="str">
        <f t="shared" si="1"/>
        <v/>
      </c>
      <c r="D15" s="42"/>
      <c r="G15" s="62"/>
      <c r="H15" s="101" t="s">
        <v>111</v>
      </c>
      <c r="I15" s="71" t="str">
        <f t="shared" si="2"/>
        <v/>
      </c>
      <c r="J15" s="72" t="str">
        <f t="shared" si="3"/>
        <v/>
      </c>
      <c r="K15" s="73" t="str">
        <f t="shared" si="4"/>
        <v/>
      </c>
      <c r="L15" s="74" t="str">
        <f t="shared" si="5"/>
        <v/>
      </c>
      <c r="M15" s="62"/>
      <c r="N15" s="62"/>
      <c r="O15" s="62"/>
      <c r="P15" s="62"/>
      <c r="Q15" s="62"/>
    </row>
    <row r="16" spans="1:22" ht="25.15" customHeight="1" x14ac:dyDescent="0.4">
      <c r="A16" s="29"/>
      <c r="B16" s="41" t="str">
        <f t="shared" si="0"/>
        <v/>
      </c>
      <c r="C16" s="41" t="str">
        <f t="shared" si="1"/>
        <v/>
      </c>
      <c r="D16" s="42"/>
      <c r="G16" s="63"/>
      <c r="H16" s="101" t="s">
        <v>222</v>
      </c>
      <c r="I16" s="71" t="str">
        <f t="shared" si="2"/>
        <v/>
      </c>
      <c r="J16" s="72" t="str">
        <f t="shared" si="3"/>
        <v/>
      </c>
      <c r="K16" s="73" t="str">
        <f t="shared" si="4"/>
        <v/>
      </c>
      <c r="L16" s="74" t="str">
        <f t="shared" si="5"/>
        <v/>
      </c>
      <c r="M16" s="62"/>
      <c r="N16" s="62"/>
      <c r="O16" s="62"/>
      <c r="P16" s="62"/>
      <c r="Q16" s="62"/>
    </row>
    <row r="17" spans="1:17" ht="25.15" customHeight="1" x14ac:dyDescent="0.4">
      <c r="A17" s="29"/>
      <c r="B17" s="41" t="str">
        <f t="shared" si="0"/>
        <v/>
      </c>
      <c r="C17" s="41" t="str">
        <f t="shared" si="1"/>
        <v/>
      </c>
      <c r="D17" s="42"/>
      <c r="G17" s="63"/>
      <c r="H17" s="101" t="s">
        <v>114</v>
      </c>
      <c r="I17" s="71" t="str">
        <f t="shared" si="2"/>
        <v/>
      </c>
      <c r="J17" s="72" t="str">
        <f t="shared" si="3"/>
        <v/>
      </c>
      <c r="K17" s="73" t="str">
        <f t="shared" si="4"/>
        <v/>
      </c>
      <c r="L17" s="74" t="str">
        <f t="shared" si="5"/>
        <v/>
      </c>
      <c r="M17" s="62"/>
      <c r="N17" s="62"/>
      <c r="O17" s="62"/>
      <c r="P17" s="62"/>
      <c r="Q17" s="62"/>
    </row>
    <row r="18" spans="1:17" ht="25.15" customHeight="1" x14ac:dyDescent="0.4">
      <c r="A18" s="29"/>
      <c r="B18" s="29"/>
      <c r="C18" s="29"/>
      <c r="D18" s="42"/>
      <c r="G18" s="62"/>
      <c r="H18" s="101" t="s">
        <v>223</v>
      </c>
      <c r="I18" s="71" t="str">
        <f t="shared" si="2"/>
        <v/>
      </c>
      <c r="J18" s="72" t="str">
        <f t="shared" si="3"/>
        <v/>
      </c>
      <c r="K18" s="73" t="str">
        <f t="shared" si="4"/>
        <v/>
      </c>
      <c r="L18" s="74" t="str">
        <f t="shared" si="5"/>
        <v/>
      </c>
      <c r="M18" s="62"/>
      <c r="N18" s="62"/>
      <c r="O18" s="62"/>
      <c r="P18" s="62"/>
      <c r="Q18" s="62"/>
    </row>
    <row r="19" spans="1:17" ht="25.15" customHeight="1" x14ac:dyDescent="0.4">
      <c r="A19" s="28"/>
      <c r="B19" s="29"/>
      <c r="C19" s="29"/>
      <c r="D19" s="42"/>
      <c r="G19" s="58"/>
      <c r="H19" s="101" t="s">
        <v>224</v>
      </c>
      <c r="I19" s="71" t="str">
        <f t="shared" si="2"/>
        <v/>
      </c>
      <c r="J19" s="72" t="str">
        <f t="shared" si="3"/>
        <v/>
      </c>
      <c r="K19" s="73" t="str">
        <f t="shared" si="4"/>
        <v/>
      </c>
      <c r="L19" s="74" t="str">
        <f t="shared" si="5"/>
        <v/>
      </c>
      <c r="M19" s="62"/>
      <c r="N19" s="62"/>
      <c r="O19" s="62"/>
      <c r="P19" s="62"/>
      <c r="Q19" s="62"/>
    </row>
    <row r="20" spans="1:17" ht="25.15" customHeight="1" x14ac:dyDescent="0.4">
      <c r="A20" s="28"/>
      <c r="B20" s="27" t="s">
        <v>95</v>
      </c>
      <c r="C20" s="29"/>
      <c r="D20" s="42"/>
      <c r="G20" s="63"/>
      <c r="H20" s="101" t="s">
        <v>41</v>
      </c>
      <c r="I20" s="71" t="str">
        <f>IFERROR(IF(OR(B87="",B87=0),"",B87),"")</f>
        <v/>
      </c>
      <c r="J20" s="72" t="str">
        <f>IFERROR(IF(OR(C87="",C87=0),"",C87),"")</f>
        <v/>
      </c>
      <c r="K20" s="73" t="str">
        <f t="shared" si="4"/>
        <v/>
      </c>
      <c r="L20" s="74" t="str">
        <f>IFERROR(IF(OR(D87="",D87=0),"",D87),"")</f>
        <v/>
      </c>
      <c r="M20" s="62"/>
      <c r="N20" s="62"/>
      <c r="O20" s="62"/>
      <c r="P20" s="62"/>
      <c r="Q20" s="62"/>
    </row>
    <row r="21" spans="1:17" ht="9.6" customHeight="1" x14ac:dyDescent="0.3">
      <c r="A21" s="28"/>
      <c r="B21" s="128" t="s">
        <v>96</v>
      </c>
      <c r="C21" s="29"/>
      <c r="D21" s="42"/>
      <c r="G21" s="63"/>
      <c r="H21" s="63"/>
      <c r="I21" s="63"/>
      <c r="J21" s="62"/>
      <c r="K21" s="62"/>
      <c r="L21" s="62"/>
      <c r="M21" s="62"/>
      <c r="N21" s="62"/>
      <c r="O21" s="62"/>
      <c r="P21" s="62"/>
      <c r="Q21" s="70" t="s">
        <v>230</v>
      </c>
    </row>
    <row r="22" spans="1:17" x14ac:dyDescent="0.2">
      <c r="A22" s="29"/>
      <c r="B22" s="128" t="s">
        <v>97</v>
      </c>
      <c r="C22" s="29"/>
      <c r="D22" s="42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</row>
    <row r="23" spans="1:17" x14ac:dyDescent="0.2">
      <c r="A23" s="29"/>
      <c r="B23" s="128" t="s">
        <v>98</v>
      </c>
      <c r="C23" s="29"/>
      <c r="D23" s="42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</row>
    <row r="24" spans="1:17" ht="13.15" customHeight="1" x14ac:dyDescent="0.2">
      <c r="A24" s="29"/>
      <c r="C24" s="29"/>
      <c r="D24" s="42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</row>
    <row r="25" spans="1:17" x14ac:dyDescent="0.2">
      <c r="D25" s="27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</row>
    <row r="26" spans="1:17" x14ac:dyDescent="0.2">
      <c r="D26" s="27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</row>
    <row r="27" spans="1:17" x14ac:dyDescent="0.2">
      <c r="D27" s="27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</row>
    <row r="28" spans="1:17" x14ac:dyDescent="0.2">
      <c r="D28" s="27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</row>
    <row r="29" spans="1:17" x14ac:dyDescent="0.2">
      <c r="D29" s="27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</row>
    <row r="30" spans="1:17" x14ac:dyDescent="0.2"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</row>
    <row r="31" spans="1:17" s="29" customFormat="1" ht="12.75" x14ac:dyDescent="0.2">
      <c r="A31" s="28" t="s">
        <v>67</v>
      </c>
    </row>
    <row r="32" spans="1:17" s="29" customFormat="1" ht="12.75" x14ac:dyDescent="0.2">
      <c r="A32" s="30" t="s">
        <v>57</v>
      </c>
      <c r="D32" s="31"/>
      <c r="E32" s="37"/>
      <c r="F32" s="37"/>
    </row>
    <row r="33" spans="1:23" s="29" customFormat="1" ht="12.75" x14ac:dyDescent="0.2">
      <c r="A33" s="32">
        <v>3</v>
      </c>
    </row>
    <row r="34" spans="1:23" s="29" customFormat="1" ht="12.75" x14ac:dyDescent="0.2">
      <c r="A34" s="32"/>
    </row>
    <row r="35" spans="1:23" s="29" customFormat="1" ht="12.75" x14ac:dyDescent="0.2">
      <c r="A35" s="30" t="s">
        <v>66</v>
      </c>
      <c r="T35" s="38"/>
      <c r="U35" s="38"/>
      <c r="V35" s="38"/>
      <c r="W35" s="38"/>
    </row>
    <row r="36" spans="1:23" s="29" customFormat="1" ht="12.75" x14ac:dyDescent="0.2">
      <c r="A36" s="29" t="s">
        <v>31</v>
      </c>
    </row>
    <row r="37" spans="1:23" s="29" customFormat="1" ht="12.75" x14ac:dyDescent="0.2">
      <c r="A37" s="29" t="s">
        <v>32</v>
      </c>
    </row>
    <row r="38" spans="1:23" s="29" customFormat="1" ht="12.75" x14ac:dyDescent="0.2">
      <c r="A38" s="29" t="s">
        <v>63</v>
      </c>
    </row>
    <row r="39" spans="1:23" s="29" customFormat="1" ht="12.75" x14ac:dyDescent="0.2">
      <c r="A39" s="29" t="s">
        <v>62</v>
      </c>
    </row>
    <row r="40" spans="1:23" s="29" customFormat="1" ht="12.75" x14ac:dyDescent="0.2">
      <c r="A40" s="29" t="s">
        <v>56</v>
      </c>
    </row>
    <row r="41" spans="1:23" s="29" customFormat="1" ht="12.75" x14ac:dyDescent="0.2">
      <c r="A41" s="29" t="s">
        <v>64</v>
      </c>
    </row>
    <row r="42" spans="1:23" s="29" customFormat="1" ht="12.75" x14ac:dyDescent="0.2">
      <c r="A42" s="29" t="s">
        <v>65</v>
      </c>
    </row>
    <row r="43" spans="1:23" s="29" customFormat="1" ht="12.75" x14ac:dyDescent="0.2"/>
    <row r="44" spans="1:23" s="29" customFormat="1" ht="12.75" x14ac:dyDescent="0.2">
      <c r="A44" s="111" t="s">
        <v>68</v>
      </c>
      <c r="B44" s="112"/>
      <c r="C44" s="113"/>
      <c r="D44" s="114"/>
    </row>
    <row r="45" spans="1:23" s="29" customFormat="1" ht="12.75" x14ac:dyDescent="0.2">
      <c r="A45" s="115">
        <f>DGET(bdd_services,"nom",B45:C46)</f>
        <v>0</v>
      </c>
      <c r="B45" s="116" t="s">
        <v>69</v>
      </c>
      <c r="C45" s="117" t="s">
        <v>70</v>
      </c>
      <c r="D45" s="118" t="s">
        <v>69</v>
      </c>
      <c r="E45" s="117" t="s">
        <v>70</v>
      </c>
      <c r="F45" s="34"/>
    </row>
    <row r="46" spans="1:23" s="29" customFormat="1" ht="12.75" x14ac:dyDescent="0.2">
      <c r="A46" s="119">
        <f>DGET(bdd_services,"nom",D45:E46)</f>
        <v>0</v>
      </c>
      <c r="B46" s="120" t="str">
        <f>C3</f>
        <v>Médecine</v>
      </c>
      <c r="C46" s="121">
        <v>1</v>
      </c>
      <c r="D46" s="122" t="str">
        <f>B46</f>
        <v>Médecine</v>
      </c>
      <c r="E46" s="121">
        <v>2</v>
      </c>
      <c r="F46" s="34"/>
    </row>
    <row r="47" spans="1:23" s="29" customFormat="1" ht="12.75" x14ac:dyDescent="0.2">
      <c r="A47" s="119">
        <f>DGET(bdd_services,"nom",B47:C48)</f>
        <v>0</v>
      </c>
      <c r="B47" s="116" t="s">
        <v>69</v>
      </c>
      <c r="C47" s="117" t="s">
        <v>70</v>
      </c>
      <c r="D47" s="118" t="s">
        <v>69</v>
      </c>
      <c r="E47" s="117" t="s">
        <v>70</v>
      </c>
      <c r="F47" s="34"/>
    </row>
    <row r="48" spans="1:23" s="29" customFormat="1" ht="12.75" x14ac:dyDescent="0.2">
      <c r="A48" s="119">
        <f>DGET(bdd_services,"nom",D47:E48)</f>
        <v>0</v>
      </c>
      <c r="B48" s="120" t="str">
        <f>B46</f>
        <v>Médecine</v>
      </c>
      <c r="C48" s="121">
        <v>3</v>
      </c>
      <c r="D48" s="122" t="str">
        <f>B48</f>
        <v>Médecine</v>
      </c>
      <c r="E48" s="121">
        <v>4</v>
      </c>
      <c r="F48" s="34"/>
    </row>
    <row r="49" spans="1:6" s="29" customFormat="1" ht="12.75" x14ac:dyDescent="0.2">
      <c r="A49" s="119">
        <f>DGET(bdd_services,"nom",B49:C50)</f>
        <v>0</v>
      </c>
      <c r="B49" s="116" t="s">
        <v>69</v>
      </c>
      <c r="C49" s="117" t="s">
        <v>70</v>
      </c>
      <c r="D49" s="118" t="s">
        <v>69</v>
      </c>
      <c r="E49" s="117" t="s">
        <v>70</v>
      </c>
      <c r="F49" s="34"/>
    </row>
    <row r="50" spans="1:6" s="29" customFormat="1" ht="12.75" x14ac:dyDescent="0.2">
      <c r="A50" s="119">
        <f>DGET(bdd_services,"nom",D49:E50)</f>
        <v>0</v>
      </c>
      <c r="B50" s="120" t="str">
        <f>B46</f>
        <v>Médecine</v>
      </c>
      <c r="C50" s="121">
        <v>5</v>
      </c>
      <c r="D50" s="122" t="str">
        <f>B50</f>
        <v>Médecine</v>
      </c>
      <c r="E50" s="121">
        <v>6</v>
      </c>
      <c r="F50" s="34"/>
    </row>
    <row r="51" spans="1:6" s="29" customFormat="1" ht="12.75" x14ac:dyDescent="0.2">
      <c r="A51" s="119">
        <f>DGET(bdd_services,"nom",B51:C52)</f>
        <v>0</v>
      </c>
      <c r="B51" s="116" t="s">
        <v>69</v>
      </c>
      <c r="C51" s="117" t="s">
        <v>70</v>
      </c>
      <c r="D51" s="118" t="s">
        <v>69</v>
      </c>
      <c r="E51" s="117" t="s">
        <v>70</v>
      </c>
      <c r="F51" s="34"/>
    </row>
    <row r="52" spans="1:6" s="29" customFormat="1" ht="12.75" x14ac:dyDescent="0.2">
      <c r="A52" s="119">
        <f>DGET(bdd_services,"nom",D51:E52)</f>
        <v>0</v>
      </c>
      <c r="B52" s="120" t="str">
        <f>B46</f>
        <v>Médecine</v>
      </c>
      <c r="C52" s="121">
        <v>7</v>
      </c>
      <c r="D52" s="122" t="str">
        <f>B52</f>
        <v>Médecine</v>
      </c>
      <c r="E52" s="121">
        <v>8</v>
      </c>
      <c r="F52" s="34"/>
    </row>
    <row r="53" spans="1:6" s="29" customFormat="1" ht="12.75" x14ac:dyDescent="0.2">
      <c r="A53" s="119">
        <f>DGET(bdd_services,"nom",B53:C54)</f>
        <v>0</v>
      </c>
      <c r="B53" s="116" t="s">
        <v>69</v>
      </c>
      <c r="C53" s="117" t="s">
        <v>70</v>
      </c>
      <c r="D53" s="118" t="s">
        <v>69</v>
      </c>
      <c r="E53" s="117" t="s">
        <v>70</v>
      </c>
      <c r="F53" s="34"/>
    </row>
    <row r="54" spans="1:6" s="29" customFormat="1" ht="12.75" x14ac:dyDescent="0.2">
      <c r="A54" s="123">
        <f>DGET(bdd_services,"nom",D53:E54)</f>
        <v>0</v>
      </c>
      <c r="B54" s="120" t="str">
        <f>B46</f>
        <v>Médecine</v>
      </c>
      <c r="C54" s="121">
        <v>9</v>
      </c>
      <c r="D54" s="122" t="str">
        <f>B54</f>
        <v>Médecine</v>
      </c>
      <c r="E54" s="121">
        <v>10</v>
      </c>
      <c r="F54" s="34"/>
    </row>
    <row r="55" spans="1:6" s="29" customFormat="1" ht="12.75" x14ac:dyDescent="0.2">
      <c r="A55" s="111" t="s">
        <v>75</v>
      </c>
      <c r="B55" s="112"/>
      <c r="C55" s="113"/>
      <c r="D55" s="114"/>
      <c r="E55" s="114"/>
    </row>
    <row r="56" spans="1:6" s="29" customFormat="1" ht="12.75" x14ac:dyDescent="0.2">
      <c r="A56" s="115">
        <f>DGET(bdd_services,"activite",B56:C57)</f>
        <v>0</v>
      </c>
      <c r="B56" s="116" t="s">
        <v>69</v>
      </c>
      <c r="C56" s="117" t="s">
        <v>70</v>
      </c>
      <c r="D56" s="118" t="s">
        <v>69</v>
      </c>
      <c r="E56" s="117" t="s">
        <v>70</v>
      </c>
      <c r="F56" s="34"/>
    </row>
    <row r="57" spans="1:6" s="29" customFormat="1" ht="12.75" x14ac:dyDescent="0.2">
      <c r="A57" s="119">
        <f>DGET(bdd_services,"activite",D56:E57)</f>
        <v>0</v>
      </c>
      <c r="B57" s="120" t="str">
        <f>C3</f>
        <v>Médecine</v>
      </c>
      <c r="C57" s="121">
        <v>1</v>
      </c>
      <c r="D57" s="122" t="str">
        <f>B57</f>
        <v>Médecine</v>
      </c>
      <c r="E57" s="121">
        <v>2</v>
      </c>
      <c r="F57" s="34"/>
    </row>
    <row r="58" spans="1:6" s="29" customFormat="1" ht="12.75" x14ac:dyDescent="0.2">
      <c r="A58" s="119">
        <f>DGET(bdd_services,"activite",B58:C59)</f>
        <v>0</v>
      </c>
      <c r="B58" s="116" t="s">
        <v>69</v>
      </c>
      <c r="C58" s="117" t="s">
        <v>70</v>
      </c>
      <c r="D58" s="118" t="s">
        <v>69</v>
      </c>
      <c r="E58" s="117" t="s">
        <v>70</v>
      </c>
      <c r="F58" s="34"/>
    </row>
    <row r="59" spans="1:6" s="29" customFormat="1" ht="12.75" x14ac:dyDescent="0.2">
      <c r="A59" s="119">
        <f>DGET(bdd_services,"activite",D58:E59)</f>
        <v>0</v>
      </c>
      <c r="B59" s="120" t="str">
        <f>B57</f>
        <v>Médecine</v>
      </c>
      <c r="C59" s="121">
        <v>3</v>
      </c>
      <c r="D59" s="122" t="str">
        <f>B59</f>
        <v>Médecine</v>
      </c>
      <c r="E59" s="121">
        <v>4</v>
      </c>
      <c r="F59" s="34"/>
    </row>
    <row r="60" spans="1:6" s="29" customFormat="1" ht="12.75" x14ac:dyDescent="0.2">
      <c r="A60" s="119">
        <f>DGET(bdd_services,"activite",B60:C61)</f>
        <v>0</v>
      </c>
      <c r="B60" s="116" t="s">
        <v>69</v>
      </c>
      <c r="C60" s="117" t="s">
        <v>70</v>
      </c>
      <c r="D60" s="118" t="s">
        <v>69</v>
      </c>
      <c r="E60" s="117" t="s">
        <v>70</v>
      </c>
      <c r="F60" s="34"/>
    </row>
    <row r="61" spans="1:6" s="29" customFormat="1" ht="12.75" x14ac:dyDescent="0.2">
      <c r="A61" s="119">
        <f>DGET(bdd_services,"activite",D60:E61)</f>
        <v>0</v>
      </c>
      <c r="B61" s="120" t="str">
        <f>B57</f>
        <v>Médecine</v>
      </c>
      <c r="C61" s="121">
        <v>5</v>
      </c>
      <c r="D61" s="122" t="str">
        <f>B61</f>
        <v>Médecine</v>
      </c>
      <c r="E61" s="121">
        <v>6</v>
      </c>
      <c r="F61" s="34"/>
    </row>
    <row r="62" spans="1:6" s="29" customFormat="1" ht="12.75" x14ac:dyDescent="0.2">
      <c r="A62" s="119">
        <f>DGET(bdd_services,"activite",B62:C63)</f>
        <v>0</v>
      </c>
      <c r="B62" s="116" t="s">
        <v>69</v>
      </c>
      <c r="C62" s="117" t="s">
        <v>70</v>
      </c>
      <c r="D62" s="118" t="s">
        <v>69</v>
      </c>
      <c r="E62" s="117" t="s">
        <v>70</v>
      </c>
      <c r="F62" s="34"/>
    </row>
    <row r="63" spans="1:6" s="29" customFormat="1" ht="12.75" x14ac:dyDescent="0.2">
      <c r="A63" s="119">
        <f>DGET(bdd_services,"activite",D62:E63)</f>
        <v>0</v>
      </c>
      <c r="B63" s="120" t="str">
        <f>B57</f>
        <v>Médecine</v>
      </c>
      <c r="C63" s="121">
        <v>7</v>
      </c>
      <c r="D63" s="122" t="str">
        <f>B63</f>
        <v>Médecine</v>
      </c>
      <c r="E63" s="121">
        <v>8</v>
      </c>
      <c r="F63" s="34"/>
    </row>
    <row r="64" spans="1:6" s="29" customFormat="1" ht="12.75" x14ac:dyDescent="0.2">
      <c r="A64" s="119">
        <f>DGET(bdd_services,"activite",B64:C65)</f>
        <v>0</v>
      </c>
      <c r="B64" s="116" t="s">
        <v>69</v>
      </c>
      <c r="C64" s="117" t="s">
        <v>70</v>
      </c>
      <c r="D64" s="118" t="s">
        <v>69</v>
      </c>
      <c r="E64" s="117" t="s">
        <v>70</v>
      </c>
      <c r="F64" s="34"/>
    </row>
    <row r="65" spans="1:6" s="29" customFormat="1" ht="12.75" x14ac:dyDescent="0.2">
      <c r="A65" s="123">
        <f>DGET(bdd_services,"activite",D64:E65)</f>
        <v>0</v>
      </c>
      <c r="B65" s="120" t="str">
        <f>B57</f>
        <v>Médecine</v>
      </c>
      <c r="C65" s="121">
        <v>9</v>
      </c>
      <c r="D65" s="122" t="str">
        <f>B65</f>
        <v>Médecine</v>
      </c>
      <c r="E65" s="121">
        <v>10</v>
      </c>
      <c r="F65" s="34"/>
    </row>
    <row r="66" spans="1:6" s="29" customFormat="1" ht="12.75" x14ac:dyDescent="0.2">
      <c r="A66" s="114"/>
      <c r="B66" s="112"/>
      <c r="C66" s="113"/>
      <c r="D66" s="114"/>
    </row>
    <row r="67" spans="1:6" s="29" customFormat="1" ht="12.75" x14ac:dyDescent="0.2">
      <c r="A67" s="111" t="s">
        <v>76</v>
      </c>
      <c r="B67" s="114"/>
      <c r="C67" s="114"/>
      <c r="D67" s="112"/>
      <c r="E67" s="34"/>
      <c r="F67" s="34"/>
    </row>
    <row r="68" spans="1:6" s="29" customFormat="1" ht="12.75" x14ac:dyDescent="0.2">
      <c r="A68" s="114" t="s">
        <v>29</v>
      </c>
      <c r="B68" s="124" t="e">
        <f>DGET(bdd_services,"activite",C68:C69)</f>
        <v>#NUM!</v>
      </c>
      <c r="C68" s="125" t="s">
        <v>71</v>
      </c>
      <c r="D68" s="112"/>
      <c r="E68" s="34"/>
      <c r="F68" s="34"/>
    </row>
    <row r="69" spans="1:6" s="29" customFormat="1" ht="12.75" x14ac:dyDescent="0.2">
      <c r="A69" s="114" t="s">
        <v>86</v>
      </c>
      <c r="B69" s="126" t="e">
        <f>DGET(bdd_services,"dt",C68:C69)</f>
        <v>#NUM!</v>
      </c>
      <c r="C69" s="127">
        <f>choix_service2</f>
        <v>0</v>
      </c>
      <c r="D69" s="114"/>
      <c r="E69" s="34"/>
      <c r="F69" s="34"/>
    </row>
    <row r="70" spans="1:6" s="29" customFormat="1" ht="12.75" x14ac:dyDescent="0.2">
      <c r="A70" s="114"/>
      <c r="B70" s="113" t="s">
        <v>77</v>
      </c>
      <c r="C70" s="113" t="s">
        <v>78</v>
      </c>
      <c r="D70" s="114" t="s">
        <v>90</v>
      </c>
      <c r="E70" s="34"/>
      <c r="F70" s="34"/>
    </row>
    <row r="71" spans="1:6" s="29" customFormat="1" ht="12.75" x14ac:dyDescent="0.2">
      <c r="A71" s="114" t="s">
        <v>199</v>
      </c>
      <c r="B71" s="124" t="e">
        <f>DGET(bdd_services,"m1c",$C$68:$C$69)</f>
        <v>#NUM!</v>
      </c>
      <c r="C71" s="124" t="e">
        <f>DGET(bdd_services,"m1_ob",$C$68:$C$69)</f>
        <v>#NUM!</v>
      </c>
      <c r="D71" s="124" t="e">
        <f>DGET(bdd_services,"m1_do",$C$68:$C$69)</f>
        <v>#NUM!</v>
      </c>
      <c r="E71" s="34"/>
      <c r="F71" s="34"/>
    </row>
    <row r="72" spans="1:6" s="29" customFormat="1" ht="12.75" x14ac:dyDescent="0.2">
      <c r="A72" s="114" t="s">
        <v>200</v>
      </c>
      <c r="B72" s="124" t="e">
        <f>DGET(bdd_services,"m2c",$C$68:$C$69)</f>
        <v>#NUM!</v>
      </c>
      <c r="C72" s="124" t="e">
        <f>DGET(bdd_services,"m2_ob",$C$68:$C$69)</f>
        <v>#NUM!</v>
      </c>
      <c r="D72" s="124" t="e">
        <f>DGET(bdd_services,"m2_do",$C$68:$C$69)</f>
        <v>#NUM!</v>
      </c>
      <c r="E72" s="34"/>
      <c r="F72" s="34"/>
    </row>
    <row r="73" spans="1:6" s="29" customFormat="1" ht="12.75" x14ac:dyDescent="0.2">
      <c r="A73" s="114" t="s">
        <v>201</v>
      </c>
      <c r="B73" s="124" t="e">
        <f>DGET(bdd_services,"m3c",$C$68:$C$69)</f>
        <v>#NUM!</v>
      </c>
      <c r="C73" s="124" t="e">
        <f>DGET(bdd_services,"m3_ob",$C$68:$C$69)</f>
        <v>#NUM!</v>
      </c>
      <c r="D73" s="124" t="e">
        <f>DGET(bdd_services,"m3_do",$C$68:$C$69)</f>
        <v>#NUM!</v>
      </c>
      <c r="E73" s="34"/>
      <c r="F73" s="34"/>
    </row>
    <row r="74" spans="1:6" s="29" customFormat="1" ht="12.75" x14ac:dyDescent="0.2">
      <c r="A74" s="114" t="s">
        <v>202</v>
      </c>
      <c r="B74" s="124" t="e">
        <f>DGET(bdd_services,"m4c",$C$68:$C$69)</f>
        <v>#NUM!</v>
      </c>
      <c r="C74" s="124" t="e">
        <f>DGET(bdd_services,"m4_ob",$C$68:$C$69)</f>
        <v>#NUM!</v>
      </c>
      <c r="D74" s="124" t="e">
        <f>DGET(bdd_services,"m4_do",$C$68:$C$69)</f>
        <v>#NUM!</v>
      </c>
      <c r="E74" s="34"/>
      <c r="F74" s="34"/>
    </row>
    <row r="75" spans="1:6" s="29" customFormat="1" ht="12.75" x14ac:dyDescent="0.2">
      <c r="A75" s="114" t="s">
        <v>203</v>
      </c>
      <c r="B75" s="124" t="e">
        <f>DGET(bdd_services,"m5c",$C$68:$C$69)</f>
        <v>#NUM!</v>
      </c>
      <c r="C75" s="124" t="e">
        <f>DGET(bdd_services,"m5_ob",$C$68:$C$69)</f>
        <v>#NUM!</v>
      </c>
      <c r="D75" s="124" t="e">
        <f>DGET(bdd_services,"m5_do",$C$68:$C$69)</f>
        <v>#NUM!</v>
      </c>
      <c r="E75" s="34"/>
      <c r="F75" s="34"/>
    </row>
    <row r="76" spans="1:6" s="29" customFormat="1" ht="12.75" x14ac:dyDescent="0.2">
      <c r="A76" s="114" t="s">
        <v>204</v>
      </c>
      <c r="B76" s="124" t="e">
        <f>DGET(bdd_services,"m6c",$C$68:$C$69)</f>
        <v>#NUM!</v>
      </c>
      <c r="C76" s="124" t="e">
        <f>DGET(bdd_services,"m6_ob",$C$68:$C$69)</f>
        <v>#NUM!</v>
      </c>
      <c r="D76" s="124" t="e">
        <f>DGET(bdd_services,"m6_do",$C$68:$C$69)</f>
        <v>#NUM!</v>
      </c>
      <c r="E76" s="34"/>
      <c r="F76" s="34"/>
    </row>
    <row r="77" spans="1:6" s="29" customFormat="1" ht="12.75" x14ac:dyDescent="0.2">
      <c r="A77" s="114" t="s">
        <v>205</v>
      </c>
      <c r="B77" s="124" t="e">
        <f>DGET(bdd_services,"m7c",$C$68:$C$69)</f>
        <v>#NUM!</v>
      </c>
      <c r="C77" s="124" t="e">
        <f>DGET(bdd_services,"m7_ob",$C$68:$C$69)</f>
        <v>#NUM!</v>
      </c>
      <c r="D77" s="124" t="e">
        <f>DGET(bdd_services,"m7_do",$C$68:$C$69)</f>
        <v>#NUM!</v>
      </c>
      <c r="E77" s="34"/>
      <c r="F77" s="34"/>
    </row>
    <row r="78" spans="1:6" s="29" customFormat="1" ht="12.75" x14ac:dyDescent="0.2">
      <c r="A78" s="114" t="s">
        <v>206</v>
      </c>
      <c r="B78" s="124" t="e">
        <f>DGET(bdd_services,"m8c",$C$68:$C$69)</f>
        <v>#NUM!</v>
      </c>
      <c r="C78" s="124" t="e">
        <f>DGET(bdd_services,"m8_ob",$C$68:$C$69)</f>
        <v>#NUM!</v>
      </c>
      <c r="D78" s="124" t="e">
        <f>DGET(bdd_services,"m8_do",$C$68:$C$69)</f>
        <v>#NUM!</v>
      </c>
      <c r="E78" s="34"/>
      <c r="F78" s="34"/>
    </row>
    <row r="79" spans="1:6" s="29" customFormat="1" ht="12.75" x14ac:dyDescent="0.2">
      <c r="A79" s="114" t="s">
        <v>207</v>
      </c>
      <c r="B79" s="124" t="e">
        <f>DGET(bdd_services,"m9c",$C$68:$C$69)</f>
        <v>#NUM!</v>
      </c>
      <c r="C79" s="124" t="e">
        <f>DGET(bdd_services,"m9_ob",$C$68:$C$69)</f>
        <v>#NUM!</v>
      </c>
      <c r="D79" s="124" t="e">
        <f>DGET(bdd_services,"m9_do",$C$68:$C$69)</f>
        <v>#NUM!</v>
      </c>
      <c r="E79" s="34"/>
      <c r="F79" s="34"/>
    </row>
    <row r="80" spans="1:6" s="29" customFormat="1" ht="12.75" x14ac:dyDescent="0.2">
      <c r="A80" s="114" t="s">
        <v>208</v>
      </c>
      <c r="B80" s="124" t="e">
        <f>DGET(bdd_services,"m10c",$C$68:$C$69)</f>
        <v>#NUM!</v>
      </c>
      <c r="C80" s="124" t="e">
        <f>DGET(bdd_services,"m10_ob",$C$68:$C$69)</f>
        <v>#NUM!</v>
      </c>
      <c r="D80" s="124" t="e">
        <f>DGET(bdd_services,"m10_do",$C$68:$C$69)</f>
        <v>#NUM!</v>
      </c>
      <c r="E80" s="34"/>
      <c r="F80" s="34"/>
    </row>
    <row r="81" spans="1:17" s="29" customFormat="1" ht="12.75" x14ac:dyDescent="0.2">
      <c r="A81" s="114" t="s">
        <v>209</v>
      </c>
      <c r="B81" s="124" t="e">
        <f>DGET(bdd_services,"m11c",$C$68:$C$69)</f>
        <v>#NUM!</v>
      </c>
      <c r="C81" s="124" t="e">
        <f>DGET(bdd_services,"m11_ob",$C$68:$C$69)</f>
        <v>#NUM!</v>
      </c>
      <c r="D81" s="124" t="e">
        <f>DGET(bdd_services,"m11_do",$C$68:$C$69)</f>
        <v>#NUM!</v>
      </c>
      <c r="E81" s="34"/>
      <c r="F81" s="34"/>
    </row>
    <row r="82" spans="1:17" s="29" customFormat="1" ht="12.75" x14ac:dyDescent="0.2">
      <c r="A82" s="114" t="s">
        <v>210</v>
      </c>
      <c r="B82" s="124" t="e">
        <f>DGET(bdd_services,"m12c",$C$68:$C$69)</f>
        <v>#NUM!</v>
      </c>
      <c r="C82" s="124" t="e">
        <f>DGET(bdd_services,"m12_ob",$C$68:$C$69)</f>
        <v>#NUM!</v>
      </c>
      <c r="D82" s="124" t="e">
        <f>DGET(bdd_services,"m12_do",$C$68:$C$69)</f>
        <v>#NUM!</v>
      </c>
      <c r="E82" s="34"/>
      <c r="F82" s="34"/>
    </row>
    <row r="83" spans="1:17" s="29" customFormat="1" ht="12.75" x14ac:dyDescent="0.2">
      <c r="A83" s="114" t="s">
        <v>211</v>
      </c>
      <c r="B83" s="124" t="e">
        <f>DGET(bdd_services,"t1c",$C$68:$C$69)</f>
        <v>#NUM!</v>
      </c>
      <c r="C83" s="124" t="e">
        <f>DGET(bdd_services,"t1_ob",$C$68:$C$69)</f>
        <v>#NUM!</v>
      </c>
      <c r="D83" s="124" t="e">
        <f>DGET(bdd_services,"t1_do",$C$68:$C$69)</f>
        <v>#NUM!</v>
      </c>
      <c r="E83" s="34"/>
      <c r="F83" s="34"/>
    </row>
    <row r="84" spans="1:17" s="29" customFormat="1" ht="12.75" x14ac:dyDescent="0.2">
      <c r="A84" s="114" t="s">
        <v>212</v>
      </c>
      <c r="B84" s="124" t="e">
        <f>DGET(bdd_services,"t2c",$C$68:$C$69)</f>
        <v>#NUM!</v>
      </c>
      <c r="C84" s="124" t="e">
        <f>DGET(bdd_services,"t2_ob",$C$68:$C$69)</f>
        <v>#NUM!</v>
      </c>
      <c r="D84" s="124" t="e">
        <f>DGET(bdd_services,"t2_do",$C$68:$C$69)</f>
        <v>#NUM!</v>
      </c>
      <c r="E84" s="34"/>
      <c r="F84" s="34"/>
    </row>
    <row r="85" spans="1:17" s="29" customFormat="1" ht="12.75" x14ac:dyDescent="0.2">
      <c r="A85" s="114" t="s">
        <v>213</v>
      </c>
      <c r="B85" s="124" t="e">
        <f>DGET(bdd_services,"t3c",$C$68:$C$69)</f>
        <v>#NUM!</v>
      </c>
      <c r="C85" s="124" t="e">
        <f>DGET(bdd_services,"t3_ob",$C$68:$C$69)</f>
        <v>#NUM!</v>
      </c>
      <c r="D85" s="124" t="e">
        <f>DGET(bdd_services,"t3_do",$C$68:$C$69)</f>
        <v>#NUM!</v>
      </c>
      <c r="E85" s="34"/>
      <c r="F85" s="34"/>
    </row>
    <row r="86" spans="1:17" s="29" customFormat="1" ht="12.75" x14ac:dyDescent="0.2">
      <c r="A86" s="114" t="s">
        <v>214</v>
      </c>
      <c r="B86" s="124" t="e">
        <f>DGET(bdd_services,"t4c",$C$68:$C$69)</f>
        <v>#NUM!</v>
      </c>
      <c r="C86" s="124" t="e">
        <f>DGET(bdd_services,"t4_ob",$C$68:$C$69)</f>
        <v>#NUM!</v>
      </c>
      <c r="D86" s="124" t="e">
        <f>DGET(bdd_services,"t4_do",$C$68:$C$69)</f>
        <v>#NUM!</v>
      </c>
      <c r="E86" s="34"/>
      <c r="F86" s="34"/>
    </row>
    <row r="87" spans="1:17" s="29" customFormat="1" ht="12.75" x14ac:dyDescent="0.2">
      <c r="A87" s="114" t="s">
        <v>215</v>
      </c>
      <c r="B87" s="124" t="e">
        <f>DGET(bdd_services,"a_c",$C$68:$C$69)</f>
        <v>#NUM!</v>
      </c>
      <c r="C87" s="124" t="e">
        <f>DGET(bdd_services,"a_ob",$C$68:$C$69)</f>
        <v>#NUM!</v>
      </c>
      <c r="D87" s="124" t="e">
        <f>DGET(bdd_services,"a_do",$C$68:$C$69)</f>
        <v>#NUM!</v>
      </c>
      <c r="E87" s="34"/>
      <c r="F87" s="34"/>
    </row>
    <row r="88" spans="1:17" s="29" customFormat="1" ht="12.75" x14ac:dyDescent="0.2">
      <c r="D88" s="33"/>
      <c r="E88" s="34"/>
      <c r="F88" s="34"/>
    </row>
    <row r="89" spans="1:17" s="29" customFormat="1" ht="12.75" x14ac:dyDescent="0.2">
      <c r="D89" s="33"/>
      <c r="E89" s="34"/>
      <c r="F89" s="34"/>
    </row>
    <row r="90" spans="1:17" s="29" customFormat="1" ht="12.75" x14ac:dyDescent="0.2">
      <c r="D90" s="33"/>
      <c r="E90" s="34"/>
      <c r="F90" s="34"/>
    </row>
    <row r="91" spans="1:17" s="29" customFormat="1" ht="12.75" x14ac:dyDescent="0.2">
      <c r="D91" s="33"/>
      <c r="E91" s="34"/>
      <c r="F91" s="34"/>
    </row>
    <row r="92" spans="1:17" s="29" customFormat="1" ht="12.75" x14ac:dyDescent="0.2">
      <c r="D92" s="33"/>
      <c r="E92" s="34"/>
      <c r="F92" s="34"/>
    </row>
    <row r="93" spans="1:17" s="29" customFormat="1" ht="12.75" x14ac:dyDescent="0.2">
      <c r="D93" s="33"/>
      <c r="E93" s="34"/>
      <c r="F93" s="34"/>
    </row>
    <row r="94" spans="1:17" s="29" customFormat="1" x14ac:dyDescent="0.2">
      <c r="D94" s="33"/>
      <c r="E94" s="34"/>
      <c r="F94" s="34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</row>
    <row r="95" spans="1:17" s="29" customFormat="1" x14ac:dyDescent="0.2">
      <c r="D95" s="33"/>
      <c r="E95" s="34"/>
      <c r="F95" s="34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</row>
    <row r="96" spans="1:17" s="29" customFormat="1" x14ac:dyDescent="0.2">
      <c r="D96" s="33"/>
      <c r="E96" s="34"/>
      <c r="F96" s="34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</row>
    <row r="97" spans="1:17" s="29" customFormat="1" x14ac:dyDescent="0.2">
      <c r="D97" s="33"/>
      <c r="E97" s="34"/>
      <c r="F97" s="34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</row>
    <row r="98" spans="1:17" s="29" customFormat="1" x14ac:dyDescent="0.2">
      <c r="D98" s="33"/>
      <c r="E98" s="34"/>
      <c r="F98" s="34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</row>
    <row r="99" spans="1:17" s="29" customFormat="1" x14ac:dyDescent="0.2">
      <c r="D99" s="33"/>
      <c r="E99" s="34"/>
      <c r="F99" s="34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</row>
    <row r="100" spans="1:17" s="29" customFormat="1" x14ac:dyDescent="0.2">
      <c r="D100" s="33"/>
      <c r="E100" s="34"/>
      <c r="F100" s="34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</row>
    <row r="101" spans="1:17" s="29" customFormat="1" x14ac:dyDescent="0.2">
      <c r="D101" s="33"/>
      <c r="E101" s="34"/>
      <c r="F101" s="34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</row>
    <row r="102" spans="1:17" s="29" customFormat="1" x14ac:dyDescent="0.2">
      <c r="D102" s="33"/>
      <c r="E102" s="34"/>
      <c r="F102" s="34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</row>
    <row r="103" spans="1:17" s="29" customFormat="1" x14ac:dyDescent="0.2">
      <c r="D103" s="33"/>
      <c r="E103" s="34"/>
      <c r="F103" s="34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</row>
    <row r="104" spans="1:17" s="29" customFormat="1" x14ac:dyDescent="0.2">
      <c r="D104" s="33"/>
      <c r="E104" s="34"/>
      <c r="F104" s="34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</row>
    <row r="105" spans="1:17" s="29" customFormat="1" x14ac:dyDescent="0.2">
      <c r="D105" s="33"/>
      <c r="E105" s="34"/>
      <c r="F105" s="34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</row>
    <row r="106" spans="1:17" s="29" customFormat="1" x14ac:dyDescent="0.2">
      <c r="D106" s="33"/>
      <c r="E106" s="34"/>
      <c r="F106" s="34"/>
      <c r="G106" s="7"/>
      <c r="H106" s="7"/>
      <c r="I106" s="12"/>
      <c r="J106" s="8"/>
      <c r="K106" s="7"/>
      <c r="L106" s="7"/>
      <c r="M106" s="7"/>
      <c r="N106" s="7"/>
      <c r="O106" s="7"/>
      <c r="P106" s="7"/>
      <c r="Q106" s="7"/>
    </row>
    <row r="107" spans="1:17" s="29" customFormat="1" x14ac:dyDescent="0.2">
      <c r="D107" s="33"/>
      <c r="E107" s="34"/>
      <c r="F107" s="34"/>
      <c r="G107" s="7"/>
      <c r="H107" s="7"/>
      <c r="I107" s="12"/>
      <c r="J107" s="8"/>
      <c r="K107" s="7"/>
      <c r="L107" s="7"/>
      <c r="M107" s="7"/>
      <c r="N107" s="7"/>
      <c r="O107" s="7"/>
      <c r="P107" s="7"/>
      <c r="Q107" s="7"/>
    </row>
    <row r="108" spans="1:17" s="29" customFormat="1" x14ac:dyDescent="0.2">
      <c r="A108" s="35"/>
      <c r="D108" s="33"/>
      <c r="E108" s="34"/>
      <c r="F108" s="34"/>
      <c r="G108" s="7"/>
      <c r="H108" s="7"/>
      <c r="I108" s="12"/>
      <c r="J108" s="8"/>
      <c r="K108" s="7"/>
      <c r="L108" s="7"/>
      <c r="M108" s="7"/>
      <c r="N108" s="7"/>
      <c r="O108" s="7"/>
      <c r="P108" s="7"/>
      <c r="Q108" s="7"/>
    </row>
    <row r="109" spans="1:17" s="29" customFormat="1" x14ac:dyDescent="0.2">
      <c r="D109" s="33"/>
      <c r="E109" s="34"/>
      <c r="F109" s="34"/>
      <c r="G109" s="7"/>
      <c r="H109" s="7"/>
      <c r="I109" s="12"/>
      <c r="J109" s="8"/>
      <c r="K109" s="7"/>
      <c r="L109" s="7"/>
      <c r="M109" s="7"/>
      <c r="N109" s="7"/>
      <c r="O109" s="7"/>
      <c r="P109" s="7"/>
      <c r="Q109" s="7"/>
    </row>
    <row r="110" spans="1:17" s="29" customFormat="1" x14ac:dyDescent="0.2">
      <c r="D110" s="33"/>
      <c r="E110" s="34"/>
      <c r="F110" s="34"/>
      <c r="G110" s="7"/>
      <c r="H110" s="7"/>
      <c r="I110" s="12"/>
      <c r="J110" s="8"/>
      <c r="K110" s="7"/>
      <c r="L110" s="7"/>
      <c r="M110" s="7"/>
      <c r="N110" s="7"/>
      <c r="O110" s="7"/>
      <c r="P110" s="7"/>
      <c r="Q110" s="7"/>
    </row>
    <row r="111" spans="1:17" s="29" customFormat="1" x14ac:dyDescent="0.2">
      <c r="D111" s="33"/>
      <c r="E111" s="34"/>
      <c r="F111" s="34"/>
      <c r="G111" s="7"/>
      <c r="H111" s="7"/>
      <c r="I111" s="12"/>
      <c r="J111" s="8"/>
      <c r="K111" s="7"/>
      <c r="L111" s="7"/>
      <c r="M111" s="7"/>
      <c r="N111" s="7"/>
      <c r="O111" s="7"/>
      <c r="P111" s="7"/>
      <c r="Q111" s="7"/>
    </row>
    <row r="112" spans="1:17" s="29" customFormat="1" x14ac:dyDescent="0.2">
      <c r="D112" s="33"/>
      <c r="E112" s="34"/>
      <c r="F112" s="34"/>
      <c r="G112" s="7"/>
      <c r="H112" s="7"/>
      <c r="I112" s="12"/>
      <c r="J112" s="8"/>
      <c r="K112" s="7"/>
      <c r="L112" s="7"/>
      <c r="M112" s="7"/>
      <c r="N112" s="7"/>
      <c r="O112" s="7"/>
      <c r="P112" s="7"/>
      <c r="Q112" s="7"/>
    </row>
    <row r="113" spans="4:28" s="29" customFormat="1" x14ac:dyDescent="0.2">
      <c r="D113" s="33"/>
      <c r="E113" s="34"/>
      <c r="F113" s="34"/>
      <c r="G113" s="7"/>
      <c r="H113" s="7"/>
      <c r="I113" s="12"/>
      <c r="J113" s="8"/>
      <c r="K113" s="7"/>
      <c r="L113" s="7"/>
      <c r="M113" s="7"/>
      <c r="N113" s="7"/>
      <c r="O113" s="7"/>
      <c r="P113" s="7"/>
      <c r="Q113" s="7"/>
    </row>
    <row r="114" spans="4:28" s="29" customFormat="1" x14ac:dyDescent="0.2">
      <c r="D114" s="33"/>
      <c r="E114" s="34"/>
      <c r="F114" s="34"/>
      <c r="G114" s="7"/>
      <c r="H114" s="7"/>
      <c r="I114" s="12"/>
      <c r="J114" s="8"/>
      <c r="K114" s="7"/>
      <c r="L114" s="7"/>
      <c r="M114" s="7"/>
      <c r="N114" s="7"/>
      <c r="O114" s="7"/>
      <c r="P114" s="7"/>
      <c r="Q114" s="7"/>
    </row>
    <row r="115" spans="4:28" s="29" customFormat="1" x14ac:dyDescent="0.2">
      <c r="D115" s="33"/>
      <c r="E115" s="34"/>
      <c r="F115" s="34"/>
      <c r="G115" s="7"/>
      <c r="H115" s="7"/>
      <c r="I115" s="12"/>
      <c r="J115" s="8"/>
      <c r="K115" s="7"/>
      <c r="L115" s="7"/>
      <c r="M115" s="7"/>
      <c r="N115" s="7"/>
      <c r="O115" s="7"/>
      <c r="P115" s="7"/>
      <c r="Q115" s="7"/>
    </row>
    <row r="116" spans="4:28" s="29" customFormat="1" x14ac:dyDescent="0.2">
      <c r="D116" s="33"/>
      <c r="E116" s="34"/>
      <c r="F116" s="34"/>
      <c r="G116" s="7"/>
      <c r="H116" s="7"/>
      <c r="I116" s="12"/>
      <c r="J116" s="8"/>
      <c r="K116" s="7"/>
      <c r="L116" s="7"/>
      <c r="M116" s="7"/>
      <c r="N116" s="7"/>
      <c r="O116" s="7"/>
      <c r="P116" s="7"/>
      <c r="Q116" s="7"/>
    </row>
    <row r="117" spans="4:28" s="29" customFormat="1" x14ac:dyDescent="0.2">
      <c r="D117" s="33"/>
      <c r="E117" s="34"/>
      <c r="F117" s="34"/>
      <c r="G117" s="7"/>
      <c r="H117" s="7"/>
      <c r="I117" s="12"/>
      <c r="J117" s="8"/>
      <c r="K117" s="7"/>
      <c r="L117" s="7"/>
      <c r="M117" s="7"/>
      <c r="N117" s="7"/>
      <c r="O117" s="7"/>
      <c r="P117" s="7"/>
      <c r="Q117" s="7"/>
    </row>
    <row r="118" spans="4:28" s="29" customFormat="1" x14ac:dyDescent="0.2">
      <c r="G118" s="7"/>
      <c r="H118" s="7"/>
      <c r="I118" s="12"/>
      <c r="J118" s="8"/>
      <c r="K118" s="7"/>
      <c r="L118" s="7"/>
      <c r="M118" s="7"/>
      <c r="N118" s="7"/>
      <c r="O118" s="7"/>
      <c r="P118" s="7"/>
      <c r="Q118" s="7"/>
      <c r="AA118" s="33"/>
      <c r="AB118" s="34"/>
    </row>
    <row r="119" spans="4:28" x14ac:dyDescent="0.2">
      <c r="AA119" s="12"/>
      <c r="AB119" s="8"/>
    </row>
    <row r="120" spans="4:28" x14ac:dyDescent="0.2">
      <c r="AA120" s="12"/>
      <c r="AB120" s="8"/>
    </row>
    <row r="121" spans="4:28" x14ac:dyDescent="0.2">
      <c r="AA121" s="12"/>
      <c r="AB121" s="8"/>
    </row>
    <row r="122" spans="4:28" x14ac:dyDescent="0.2">
      <c r="AA122" s="12"/>
      <c r="AB122" s="8"/>
    </row>
    <row r="123" spans="4:28" x14ac:dyDescent="0.2">
      <c r="AA123" s="12"/>
      <c r="AB123" s="8"/>
    </row>
    <row r="124" spans="4:28" x14ac:dyDescent="0.2">
      <c r="AA124" s="12"/>
      <c r="AB124" s="8"/>
    </row>
    <row r="125" spans="4:28" x14ac:dyDescent="0.2">
      <c r="AA125" s="12"/>
      <c r="AB125" s="8"/>
    </row>
    <row r="126" spans="4:28" x14ac:dyDescent="0.2">
      <c r="AA126" s="12"/>
      <c r="AB126" s="8"/>
    </row>
    <row r="127" spans="4:28" x14ac:dyDescent="0.2">
      <c r="AA127" s="12"/>
      <c r="AB127" s="8"/>
    </row>
    <row r="128" spans="4:28" x14ac:dyDescent="0.2">
      <c r="AA128" s="12"/>
      <c r="AB128" s="8"/>
    </row>
    <row r="129" spans="27:28" x14ac:dyDescent="0.2">
      <c r="AA129" s="12"/>
      <c r="AB129" s="8"/>
    </row>
    <row r="130" spans="27:28" x14ac:dyDescent="0.2">
      <c r="AA130" s="12"/>
      <c r="AB130" s="8"/>
    </row>
  </sheetData>
  <sheetProtection sheet="1" objects="1" scenarios="1"/>
  <mergeCells count="1">
    <mergeCell ref="J7:K7"/>
  </mergeCells>
  <conditionalFormatting sqref="K8:K20">
    <cfRule type="cellIs" dxfId="5" priority="2" operator="equal">
      <formula>"J"</formula>
    </cfRule>
    <cfRule type="cellIs" dxfId="4" priority="3" operator="equal">
      <formula>"L"</formula>
    </cfRule>
  </conditionalFormatting>
  <conditionalFormatting sqref="K8:K20">
    <cfRule type="cellIs" dxfId="3" priority="1" operator="equal">
      <formula>"JJ"</formula>
    </cfRule>
  </conditionalFormatting>
  <dataValidations count="2">
    <dataValidation type="list" allowBlank="1" showInputMessage="1" showErrorMessage="1" sqref="C4">
      <formula1>$B$8:$B$17</formula1>
    </dataValidation>
    <dataValidation type="list" allowBlank="1" showInputMessage="1" showErrorMessage="1" sqref="C3">
      <formula1>$A$36:$A$42</formula1>
    </dataValidation>
  </dataValidations>
  <pageMargins left="0.7" right="0.7" top="0.75" bottom="0.75" header="0.3" footer="0.3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AB130"/>
  <sheetViews>
    <sheetView showGridLines="0" zoomScale="85" zoomScaleNormal="85" workbookViewId="0">
      <pane ySplit="1" topLeftCell="A2" activePane="bottomLeft" state="frozen"/>
      <selection pane="bottomLeft" activeCell="E9" sqref="E9"/>
    </sheetView>
  </sheetViews>
  <sheetFormatPr baseColWidth="10" defaultColWidth="12.25" defaultRowHeight="15" x14ac:dyDescent="0.2"/>
  <cols>
    <col min="1" max="1" width="4.875" style="7" customWidth="1"/>
    <col min="2" max="2" width="23.875" style="7" customWidth="1"/>
    <col min="3" max="3" width="23.25" style="7" customWidth="1"/>
    <col min="4" max="4" width="10.625" style="7" bestFit="1" customWidth="1"/>
    <col min="5" max="5" width="2.75" style="7" bestFit="1" customWidth="1"/>
    <col min="6" max="6" width="1.5" style="7" customWidth="1"/>
    <col min="7" max="7" width="2.25" style="7" customWidth="1"/>
    <col min="8" max="8" width="9.75" style="7" customWidth="1"/>
    <col min="9" max="9" width="20.875" style="12" customWidth="1"/>
    <col min="10" max="10" width="15.625" style="8" customWidth="1"/>
    <col min="11" max="11" width="10.75" style="7" customWidth="1"/>
    <col min="12" max="12" width="14.875" style="7" customWidth="1"/>
    <col min="13" max="13" width="11.5" style="7" customWidth="1"/>
    <col min="14" max="16" width="10.75" style="7" customWidth="1"/>
    <col min="17" max="17" width="12.375" style="7" customWidth="1"/>
    <col min="18" max="18" width="2.125" style="7" customWidth="1"/>
    <col min="19" max="19" width="10.75" style="7" customWidth="1"/>
    <col min="20" max="20" width="15.25" style="7" customWidth="1"/>
    <col min="21" max="21" width="15.5" style="7" customWidth="1"/>
    <col min="22" max="16384" width="12.25" style="7"/>
  </cols>
  <sheetData>
    <row r="1" spans="1:22" x14ac:dyDescent="0.2">
      <c r="A1" s="37" t="s">
        <v>81</v>
      </c>
      <c r="B1" s="29"/>
      <c r="C1" s="29"/>
      <c r="D1" s="29"/>
      <c r="G1" s="36" t="s">
        <v>80</v>
      </c>
      <c r="H1" s="36"/>
    </row>
    <row r="2" spans="1:22" ht="20.25" x14ac:dyDescent="0.3">
      <c r="A2" s="29"/>
      <c r="B2" s="39" t="s">
        <v>36</v>
      </c>
      <c r="C2" s="29"/>
      <c r="D2" s="29"/>
      <c r="G2" s="57"/>
      <c r="H2" s="58" t="s">
        <v>61</v>
      </c>
      <c r="I2" s="59"/>
      <c r="J2" s="60"/>
      <c r="K2" s="77" t="str">
        <f>etab</f>
        <v>Nom de l'établissement</v>
      </c>
      <c r="L2" s="61"/>
      <c r="M2" s="57"/>
      <c r="N2" s="62"/>
      <c r="O2" s="62"/>
      <c r="P2" s="62"/>
      <c r="Q2" s="62"/>
    </row>
    <row r="3" spans="1:22" ht="20.25" x14ac:dyDescent="0.3">
      <c r="A3" s="29"/>
      <c r="B3" s="39" t="s">
        <v>73</v>
      </c>
      <c r="C3" s="110" t="s">
        <v>31</v>
      </c>
      <c r="D3" s="29"/>
      <c r="G3" s="58"/>
      <c r="H3" s="58">
        <v>2025</v>
      </c>
      <c r="I3" s="63"/>
      <c r="J3" s="60"/>
      <c r="K3" s="62"/>
      <c r="L3" s="62"/>
      <c r="M3" s="62"/>
      <c r="N3" s="62"/>
      <c r="O3" s="62"/>
      <c r="P3" s="62"/>
      <c r="Q3" s="62"/>
    </row>
    <row r="4" spans="1:22" ht="26.25" x14ac:dyDescent="0.4">
      <c r="A4" s="29"/>
      <c r="B4" s="39" t="s">
        <v>74</v>
      </c>
      <c r="C4" s="110"/>
      <c r="D4" s="29"/>
      <c r="G4" s="62"/>
      <c r="H4" s="57"/>
      <c r="I4" s="65" t="s">
        <v>35</v>
      </c>
      <c r="J4" s="75">
        <f>choix_service</f>
        <v>0</v>
      </c>
      <c r="K4" s="62"/>
      <c r="L4" s="62"/>
      <c r="M4" s="62"/>
      <c r="N4" s="62"/>
      <c r="O4" s="62"/>
      <c r="P4" s="62"/>
      <c r="Q4" s="62"/>
      <c r="V4" s="36"/>
    </row>
    <row r="5" spans="1:22" ht="20.25" x14ac:dyDescent="0.3">
      <c r="A5" s="29"/>
      <c r="B5" s="29"/>
      <c r="C5" s="29"/>
      <c r="D5" s="29"/>
      <c r="G5" s="62"/>
      <c r="H5" s="57"/>
      <c r="I5" s="66" t="s">
        <v>39</v>
      </c>
      <c r="J5" s="76" t="str">
        <f>IFERROR(B68,"")</f>
        <v/>
      </c>
      <c r="K5" s="62"/>
      <c r="L5" s="62"/>
      <c r="M5" s="62"/>
      <c r="N5" s="62"/>
      <c r="O5" s="62"/>
      <c r="P5" s="62"/>
      <c r="Q5" s="62"/>
    </row>
    <row r="6" spans="1:22" ht="20.25" x14ac:dyDescent="0.3">
      <c r="A6" s="29"/>
      <c r="B6" s="29" t="str">
        <f>"Liste des service pour l'activité : "&amp;C3</f>
        <v>Liste des service pour l'activité : Médecine</v>
      </c>
      <c r="C6" s="29"/>
      <c r="D6" s="29"/>
      <c r="G6" s="62"/>
      <c r="H6" s="57"/>
      <c r="I6" s="62"/>
      <c r="J6" s="62"/>
      <c r="K6" s="62"/>
      <c r="L6" s="62"/>
      <c r="M6" s="62"/>
      <c r="N6" s="62"/>
      <c r="O6" s="62"/>
      <c r="P6" s="62"/>
      <c r="Q6" s="58"/>
    </row>
    <row r="7" spans="1:22" ht="30" x14ac:dyDescent="0.4">
      <c r="A7" s="29"/>
      <c r="B7" s="40" t="s">
        <v>28</v>
      </c>
      <c r="C7" s="40" t="s">
        <v>29</v>
      </c>
      <c r="D7" s="29"/>
      <c r="G7" s="58"/>
      <c r="H7" s="79"/>
      <c r="I7" s="80"/>
      <c r="J7" s="81"/>
      <c r="K7" s="82" t="s">
        <v>84</v>
      </c>
      <c r="L7" s="83" t="str">
        <f>IFERROR(B69,"")</f>
        <v/>
      </c>
      <c r="M7" s="84" t="s">
        <v>85</v>
      </c>
      <c r="N7" s="85"/>
      <c r="O7" s="85"/>
      <c r="P7" s="86"/>
      <c r="Q7" s="62"/>
    </row>
    <row r="8" spans="1:22" ht="20.25" x14ac:dyDescent="0.3">
      <c r="A8" s="29"/>
      <c r="B8" s="41" t="str">
        <f t="shared" ref="B8:B17" si="0">IF(A45=0,"",A45)</f>
        <v/>
      </c>
      <c r="C8" s="41" t="str">
        <f t="shared" ref="C8:C17" si="1">IF(A56=0,"",A56)</f>
        <v/>
      </c>
      <c r="D8" s="42"/>
      <c r="G8" s="57"/>
      <c r="H8" s="57"/>
      <c r="I8" s="59"/>
      <c r="J8" s="64"/>
      <c r="K8" s="57"/>
      <c r="L8" s="57"/>
      <c r="M8" s="57"/>
      <c r="N8" s="62"/>
      <c r="O8" s="62"/>
      <c r="P8" s="62"/>
      <c r="Q8" s="62"/>
    </row>
    <row r="9" spans="1:22" ht="40.5" customHeight="1" x14ac:dyDescent="0.3">
      <c r="A9" s="29"/>
      <c r="B9" s="41" t="str">
        <f t="shared" si="0"/>
        <v/>
      </c>
      <c r="C9" s="41" t="str">
        <f t="shared" si="1"/>
        <v/>
      </c>
      <c r="D9" s="42"/>
      <c r="G9" s="62"/>
      <c r="H9" s="62"/>
      <c r="I9" s="67" t="s">
        <v>58</v>
      </c>
      <c r="J9" s="133" t="s">
        <v>82</v>
      </c>
      <c r="K9" s="134"/>
      <c r="L9" s="67" t="s">
        <v>88</v>
      </c>
      <c r="M9" s="57"/>
      <c r="N9" s="62"/>
      <c r="O9" s="62"/>
      <c r="P9" s="62"/>
      <c r="Q9" s="62"/>
    </row>
    <row r="10" spans="1:22" ht="40.5" customHeight="1" x14ac:dyDescent="0.4">
      <c r="A10" s="29"/>
      <c r="B10" s="41" t="str">
        <f t="shared" si="0"/>
        <v/>
      </c>
      <c r="C10" s="41" t="str">
        <f t="shared" si="1"/>
        <v/>
      </c>
      <c r="D10" s="42"/>
      <c r="G10" s="57"/>
      <c r="H10" s="68" t="s">
        <v>24</v>
      </c>
      <c r="I10" s="71" t="str">
        <f>IFERROR(IF(OR(B83="",B83=0),"",B83),"")</f>
        <v/>
      </c>
      <c r="J10" s="72" t="str">
        <f>IFERROR(IF(OR(C83="",C83=0),"",C83),"")</f>
        <v/>
      </c>
      <c r="K10" s="73" t="str">
        <f>IF(J10&lt;&gt;"",IF(J10&lt;0.8,"L",IF(J10&lt;1,"J","JJ")),"")</f>
        <v/>
      </c>
      <c r="L10" s="74" t="str">
        <f>IFERROR(IF(OR(D83="",D83=0),"",D83),"")</f>
        <v/>
      </c>
      <c r="M10" s="57"/>
      <c r="N10" s="62"/>
      <c r="O10" s="62"/>
      <c r="P10" s="62"/>
      <c r="Q10" s="62"/>
    </row>
    <row r="11" spans="1:22" ht="27.75" x14ac:dyDescent="0.4">
      <c r="A11" s="29"/>
      <c r="B11" s="41" t="str">
        <f t="shared" si="0"/>
        <v/>
      </c>
      <c r="C11" s="41" t="str">
        <f t="shared" si="1"/>
        <v/>
      </c>
      <c r="D11" s="42"/>
      <c r="G11" s="57"/>
      <c r="H11" s="68" t="s">
        <v>25</v>
      </c>
      <c r="I11" s="71" t="str">
        <f t="shared" ref="I11:I14" si="2">IFERROR(IF(OR(B84="",B84=0),"",B84),"")</f>
        <v/>
      </c>
      <c r="J11" s="72" t="str">
        <f t="shared" ref="J11:J14" si="3">IFERROR(IF(OR(C84="",C84=0),"",C84),"")</f>
        <v/>
      </c>
      <c r="K11" s="73" t="str">
        <f t="shared" ref="K11:K14" si="4">IF(J11&lt;&gt;"",IF(J11&lt;0.8,"L",IF(J11&lt;1,"J","JJ")),"")</f>
        <v/>
      </c>
      <c r="L11" s="74" t="str">
        <f t="shared" ref="L11:L14" si="5">IFERROR(IF(OR(D84="",D84=0),"",D84),"")</f>
        <v/>
      </c>
      <c r="M11" s="57"/>
      <c r="N11" s="62"/>
      <c r="O11" s="62"/>
      <c r="P11" s="62"/>
      <c r="Q11" s="62"/>
    </row>
    <row r="12" spans="1:22" ht="27.75" x14ac:dyDescent="0.4">
      <c r="A12" s="29"/>
      <c r="B12" s="41" t="str">
        <f t="shared" si="0"/>
        <v/>
      </c>
      <c r="C12" s="41" t="str">
        <f t="shared" si="1"/>
        <v/>
      </c>
      <c r="D12" s="42"/>
      <c r="G12" s="57"/>
      <c r="H12" s="68" t="s">
        <v>26</v>
      </c>
      <c r="I12" s="71" t="str">
        <f t="shared" si="2"/>
        <v/>
      </c>
      <c r="J12" s="72" t="str">
        <f t="shared" si="3"/>
        <v/>
      </c>
      <c r="K12" s="73" t="str">
        <f t="shared" si="4"/>
        <v/>
      </c>
      <c r="L12" s="74" t="str">
        <f t="shared" si="5"/>
        <v/>
      </c>
      <c r="M12" s="57"/>
      <c r="N12" s="62"/>
      <c r="O12" s="62"/>
      <c r="P12" s="62"/>
      <c r="Q12" s="62"/>
    </row>
    <row r="13" spans="1:22" ht="27.75" x14ac:dyDescent="0.4">
      <c r="A13" s="29"/>
      <c r="B13" s="41" t="str">
        <f t="shared" si="0"/>
        <v/>
      </c>
      <c r="C13" s="41" t="str">
        <f t="shared" si="1"/>
        <v/>
      </c>
      <c r="D13" s="42"/>
      <c r="G13" s="57"/>
      <c r="H13" s="68" t="s">
        <v>27</v>
      </c>
      <c r="I13" s="71" t="str">
        <f t="shared" si="2"/>
        <v/>
      </c>
      <c r="J13" s="72" t="str">
        <f t="shared" si="3"/>
        <v/>
      </c>
      <c r="K13" s="73" t="str">
        <f t="shared" si="4"/>
        <v/>
      </c>
      <c r="L13" s="74" t="str">
        <f t="shared" si="5"/>
        <v/>
      </c>
      <c r="M13" s="57"/>
      <c r="N13" s="62"/>
      <c r="O13" s="62"/>
      <c r="P13" s="62"/>
      <c r="Q13" s="62"/>
    </row>
    <row r="14" spans="1:22" ht="27.75" x14ac:dyDescent="0.4">
      <c r="A14" s="29"/>
      <c r="B14" s="41" t="str">
        <f t="shared" si="0"/>
        <v/>
      </c>
      <c r="C14" s="41" t="str">
        <f t="shared" si="1"/>
        <v/>
      </c>
      <c r="D14" s="42"/>
      <c r="G14" s="57"/>
      <c r="H14" s="68" t="s">
        <v>41</v>
      </c>
      <c r="I14" s="71" t="str">
        <f t="shared" si="2"/>
        <v/>
      </c>
      <c r="J14" s="72" t="str">
        <f t="shared" si="3"/>
        <v/>
      </c>
      <c r="K14" s="73" t="str">
        <f t="shared" si="4"/>
        <v/>
      </c>
      <c r="L14" s="74" t="str">
        <f t="shared" si="5"/>
        <v/>
      </c>
      <c r="M14" s="57"/>
      <c r="N14" s="62"/>
      <c r="O14" s="62"/>
      <c r="P14" s="62"/>
      <c r="Q14" s="62"/>
    </row>
    <row r="15" spans="1:22" ht="20.25" x14ac:dyDescent="0.3">
      <c r="A15" s="29"/>
      <c r="B15" s="41" t="str">
        <f t="shared" si="0"/>
        <v/>
      </c>
      <c r="C15" s="41" t="str">
        <f t="shared" si="1"/>
        <v/>
      </c>
      <c r="D15" s="42"/>
      <c r="G15" s="62"/>
      <c r="H15" s="62"/>
      <c r="I15" s="63"/>
      <c r="J15" s="69"/>
      <c r="K15" s="62"/>
      <c r="L15" s="62"/>
      <c r="M15" s="62"/>
      <c r="N15" s="62"/>
      <c r="O15" s="62"/>
      <c r="P15" s="62"/>
      <c r="Q15" s="62"/>
    </row>
    <row r="16" spans="1:22" ht="20.25" x14ac:dyDescent="0.3">
      <c r="A16" s="29"/>
      <c r="B16" s="41" t="str">
        <f t="shared" si="0"/>
        <v/>
      </c>
      <c r="C16" s="41" t="str">
        <f t="shared" si="1"/>
        <v/>
      </c>
      <c r="D16" s="42"/>
      <c r="G16" s="63"/>
      <c r="H16" s="63"/>
      <c r="I16" s="63"/>
      <c r="J16" s="69"/>
      <c r="K16" s="62"/>
      <c r="L16" s="62"/>
      <c r="M16" s="62"/>
      <c r="N16" s="62"/>
      <c r="O16" s="62"/>
      <c r="P16" s="62"/>
      <c r="Q16" s="62"/>
    </row>
    <row r="17" spans="1:17" ht="20.25" x14ac:dyDescent="0.3">
      <c r="A17" s="29"/>
      <c r="B17" s="41" t="str">
        <f t="shared" si="0"/>
        <v/>
      </c>
      <c r="C17" s="41" t="str">
        <f t="shared" si="1"/>
        <v/>
      </c>
      <c r="D17" s="42"/>
      <c r="G17" s="63"/>
      <c r="H17" s="63"/>
      <c r="I17" s="63"/>
      <c r="J17" s="69"/>
      <c r="K17" s="62"/>
      <c r="L17" s="62"/>
      <c r="M17" s="62"/>
      <c r="N17" s="62"/>
      <c r="O17" s="62"/>
      <c r="P17" s="62"/>
      <c r="Q17" s="62"/>
    </row>
    <row r="18" spans="1:17" ht="20.25" x14ac:dyDescent="0.3">
      <c r="A18" s="29"/>
      <c r="B18" s="29"/>
      <c r="C18" s="29"/>
      <c r="D18" s="42"/>
      <c r="G18" s="62"/>
      <c r="H18" s="62"/>
      <c r="I18" s="63"/>
      <c r="J18" s="62"/>
      <c r="K18" s="62"/>
      <c r="L18" s="62"/>
      <c r="M18" s="62"/>
      <c r="N18" s="62"/>
      <c r="O18" s="62"/>
      <c r="P18" s="62"/>
      <c r="Q18" s="62"/>
    </row>
    <row r="19" spans="1:17" ht="20.25" x14ac:dyDescent="0.3">
      <c r="A19" s="28"/>
      <c r="B19" s="29"/>
      <c r="C19" s="29"/>
      <c r="D19" s="42"/>
      <c r="G19" s="58"/>
      <c r="H19" s="58"/>
      <c r="I19" s="63"/>
      <c r="J19" s="62"/>
      <c r="K19" s="62"/>
      <c r="L19" s="62"/>
      <c r="M19" s="62"/>
      <c r="N19" s="62"/>
      <c r="O19" s="62"/>
      <c r="P19" s="62"/>
      <c r="Q19" s="62"/>
    </row>
    <row r="20" spans="1:17" ht="20.25" x14ac:dyDescent="0.3">
      <c r="A20" s="28"/>
      <c r="B20" s="27" t="s">
        <v>95</v>
      </c>
      <c r="C20" s="29"/>
      <c r="D20" s="42"/>
      <c r="G20" s="63"/>
      <c r="H20" s="63"/>
      <c r="I20" s="63"/>
      <c r="J20" s="62"/>
      <c r="K20" s="62"/>
      <c r="L20" s="62"/>
      <c r="M20" s="62"/>
      <c r="N20" s="62"/>
      <c r="O20" s="62"/>
      <c r="P20" s="62"/>
      <c r="Q20" s="62"/>
    </row>
    <row r="21" spans="1:17" ht="20.25" x14ac:dyDescent="0.3">
      <c r="A21" s="28"/>
      <c r="B21" s="128" t="s">
        <v>96</v>
      </c>
      <c r="C21" s="29"/>
      <c r="D21" s="42"/>
      <c r="G21" s="63"/>
      <c r="H21" s="63"/>
      <c r="I21" s="63"/>
      <c r="J21" s="62"/>
      <c r="K21" s="62"/>
      <c r="L21" s="62"/>
      <c r="M21" s="62"/>
      <c r="N21" s="62"/>
      <c r="O21" s="62"/>
      <c r="P21" s="62"/>
      <c r="Q21" s="70" t="s">
        <v>230</v>
      </c>
    </row>
    <row r="22" spans="1:17" ht="20.25" x14ac:dyDescent="0.3">
      <c r="A22" s="29"/>
      <c r="B22" s="128" t="s">
        <v>97</v>
      </c>
      <c r="C22" s="29"/>
      <c r="D22" s="42"/>
      <c r="G22" s="63"/>
      <c r="H22" s="63"/>
      <c r="I22" s="63"/>
      <c r="J22" s="62"/>
      <c r="K22" s="62"/>
      <c r="L22" s="62"/>
      <c r="M22" s="62"/>
      <c r="N22" s="62"/>
      <c r="O22" s="62"/>
      <c r="P22" s="62"/>
      <c r="Q22" s="62"/>
    </row>
    <row r="23" spans="1:17" ht="20.25" x14ac:dyDescent="0.3">
      <c r="A23" s="29"/>
      <c r="B23" s="128" t="s">
        <v>98</v>
      </c>
      <c r="C23" s="29"/>
      <c r="D23" s="42"/>
      <c r="G23" s="62"/>
      <c r="H23" s="62"/>
      <c r="I23" s="63"/>
      <c r="J23" s="62"/>
      <c r="K23" s="62"/>
      <c r="L23" s="62"/>
      <c r="M23" s="62"/>
      <c r="N23" s="62"/>
      <c r="O23" s="62"/>
      <c r="P23" s="62"/>
      <c r="Q23" s="62"/>
    </row>
    <row r="24" spans="1:17" ht="13.15" customHeight="1" x14ac:dyDescent="0.3">
      <c r="A24" s="29"/>
      <c r="C24" s="29"/>
      <c r="D24" s="42"/>
      <c r="G24" s="62"/>
      <c r="H24" s="62"/>
      <c r="I24" s="63"/>
      <c r="J24" s="62"/>
      <c r="K24" s="62"/>
      <c r="L24" s="62"/>
      <c r="M24" s="62"/>
      <c r="N24" s="62"/>
      <c r="O24" s="62"/>
      <c r="P24" s="62"/>
      <c r="Q24" s="62"/>
    </row>
    <row r="25" spans="1:17" x14ac:dyDescent="0.2">
      <c r="D25" s="27"/>
    </row>
    <row r="26" spans="1:17" x14ac:dyDescent="0.2">
      <c r="D26" s="27"/>
      <c r="I26" s="7"/>
      <c r="J26" s="7"/>
    </row>
    <row r="27" spans="1:17" x14ac:dyDescent="0.2">
      <c r="D27" s="27"/>
      <c r="I27" s="7"/>
      <c r="J27" s="7"/>
    </row>
    <row r="28" spans="1:17" x14ac:dyDescent="0.2">
      <c r="D28" s="27"/>
      <c r="I28" s="7"/>
      <c r="J28" s="7"/>
    </row>
    <row r="29" spans="1:17" x14ac:dyDescent="0.2">
      <c r="D29" s="27"/>
      <c r="I29" s="7"/>
      <c r="J29" s="7"/>
    </row>
    <row r="30" spans="1:17" x14ac:dyDescent="0.2">
      <c r="I30" s="7"/>
      <c r="J30" s="7"/>
    </row>
    <row r="31" spans="1:17" s="29" customFormat="1" x14ac:dyDescent="0.2">
      <c r="A31" s="28" t="s">
        <v>67</v>
      </c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</row>
    <row r="32" spans="1:17" s="29" customFormat="1" x14ac:dyDescent="0.2">
      <c r="A32" s="30" t="s">
        <v>57</v>
      </c>
      <c r="D32" s="31"/>
      <c r="E32" s="37"/>
      <c r="F32" s="3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</row>
    <row r="33" spans="1:23" s="29" customFormat="1" x14ac:dyDescent="0.2">
      <c r="A33" s="32">
        <v>3</v>
      </c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</row>
    <row r="34" spans="1:23" s="29" customFormat="1" x14ac:dyDescent="0.2">
      <c r="A34" s="32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</row>
    <row r="35" spans="1:23" s="29" customFormat="1" x14ac:dyDescent="0.2">
      <c r="A35" s="30" t="s">
        <v>66</v>
      </c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T35" s="38"/>
      <c r="U35" s="38"/>
      <c r="V35" s="38"/>
      <c r="W35" s="38"/>
    </row>
    <row r="36" spans="1:23" s="29" customFormat="1" x14ac:dyDescent="0.2">
      <c r="A36" s="29" t="s">
        <v>31</v>
      </c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</row>
    <row r="37" spans="1:23" s="29" customFormat="1" x14ac:dyDescent="0.2">
      <c r="A37" s="29" t="s">
        <v>32</v>
      </c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</row>
    <row r="38" spans="1:23" s="29" customFormat="1" x14ac:dyDescent="0.2">
      <c r="A38" s="29" t="s">
        <v>63</v>
      </c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</row>
    <row r="39" spans="1:23" s="29" customFormat="1" x14ac:dyDescent="0.2">
      <c r="A39" s="29" t="s">
        <v>62</v>
      </c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</row>
    <row r="40" spans="1:23" s="29" customFormat="1" x14ac:dyDescent="0.2">
      <c r="A40" s="29" t="s">
        <v>56</v>
      </c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</row>
    <row r="41" spans="1:23" s="29" customFormat="1" x14ac:dyDescent="0.2">
      <c r="A41" s="29" t="s">
        <v>64</v>
      </c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</row>
    <row r="42" spans="1:23" s="29" customFormat="1" x14ac:dyDescent="0.2">
      <c r="A42" s="29" t="s">
        <v>65</v>
      </c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</row>
    <row r="43" spans="1:23" s="29" customFormat="1" x14ac:dyDescent="0.2"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</row>
    <row r="44" spans="1:23" s="29" customFormat="1" x14ac:dyDescent="0.2">
      <c r="A44" s="111" t="s">
        <v>68</v>
      </c>
      <c r="B44" s="112"/>
      <c r="C44" s="113"/>
      <c r="D44" s="114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</row>
    <row r="45" spans="1:23" s="29" customFormat="1" x14ac:dyDescent="0.2">
      <c r="A45" s="115">
        <f>DGET(bdd_services,"nom",B45:C46)</f>
        <v>0</v>
      </c>
      <c r="B45" s="116" t="s">
        <v>69</v>
      </c>
      <c r="C45" s="117" t="s">
        <v>70</v>
      </c>
      <c r="D45" s="118" t="s">
        <v>69</v>
      </c>
      <c r="E45" s="117" t="s">
        <v>70</v>
      </c>
      <c r="F45" s="34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</row>
    <row r="46" spans="1:23" s="29" customFormat="1" x14ac:dyDescent="0.2">
      <c r="A46" s="119">
        <f>DGET(bdd_services,"nom",D45:E46)</f>
        <v>0</v>
      </c>
      <c r="B46" s="120" t="str">
        <f>C3</f>
        <v>Médecine</v>
      </c>
      <c r="C46" s="121">
        <v>1</v>
      </c>
      <c r="D46" s="122" t="str">
        <f>B46</f>
        <v>Médecine</v>
      </c>
      <c r="E46" s="121">
        <v>2</v>
      </c>
      <c r="F46" s="34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</row>
    <row r="47" spans="1:23" s="29" customFormat="1" x14ac:dyDescent="0.2">
      <c r="A47" s="119">
        <f>DGET(bdd_services,"nom",B47:C48)</f>
        <v>0</v>
      </c>
      <c r="B47" s="116" t="s">
        <v>69</v>
      </c>
      <c r="C47" s="117" t="s">
        <v>70</v>
      </c>
      <c r="D47" s="118" t="s">
        <v>69</v>
      </c>
      <c r="E47" s="117" t="s">
        <v>70</v>
      </c>
      <c r="F47" s="34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</row>
    <row r="48" spans="1:23" s="29" customFormat="1" x14ac:dyDescent="0.2">
      <c r="A48" s="119">
        <f>DGET(bdd_services,"nom",D47:E48)</f>
        <v>0</v>
      </c>
      <c r="B48" s="120" t="str">
        <f>B46</f>
        <v>Médecine</v>
      </c>
      <c r="C48" s="121">
        <v>3</v>
      </c>
      <c r="D48" s="122" t="str">
        <f>B48</f>
        <v>Médecine</v>
      </c>
      <c r="E48" s="121">
        <v>4</v>
      </c>
      <c r="F48" s="34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</row>
    <row r="49" spans="1:17" s="29" customFormat="1" x14ac:dyDescent="0.2">
      <c r="A49" s="119">
        <f>DGET(bdd_services,"nom",B49:C50)</f>
        <v>0</v>
      </c>
      <c r="B49" s="116" t="s">
        <v>69</v>
      </c>
      <c r="C49" s="117" t="s">
        <v>70</v>
      </c>
      <c r="D49" s="118" t="s">
        <v>69</v>
      </c>
      <c r="E49" s="117" t="s">
        <v>70</v>
      </c>
      <c r="F49" s="34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</row>
    <row r="50" spans="1:17" s="29" customFormat="1" x14ac:dyDescent="0.2">
      <c r="A50" s="119">
        <f>DGET(bdd_services,"nom",D49:E50)</f>
        <v>0</v>
      </c>
      <c r="B50" s="120" t="str">
        <f>B46</f>
        <v>Médecine</v>
      </c>
      <c r="C50" s="121">
        <v>5</v>
      </c>
      <c r="D50" s="122" t="str">
        <f>B50</f>
        <v>Médecine</v>
      </c>
      <c r="E50" s="121">
        <v>6</v>
      </c>
      <c r="F50" s="34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</row>
    <row r="51" spans="1:17" s="29" customFormat="1" x14ac:dyDescent="0.2">
      <c r="A51" s="119">
        <f>DGET(bdd_services,"nom",B51:C52)</f>
        <v>0</v>
      </c>
      <c r="B51" s="116" t="s">
        <v>69</v>
      </c>
      <c r="C51" s="117" t="s">
        <v>70</v>
      </c>
      <c r="D51" s="118" t="s">
        <v>69</v>
      </c>
      <c r="E51" s="117" t="s">
        <v>70</v>
      </c>
      <c r="F51" s="34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</row>
    <row r="52" spans="1:17" s="29" customFormat="1" ht="12.75" x14ac:dyDescent="0.2">
      <c r="A52" s="119">
        <f>DGET(bdd_services,"nom",D51:E52)</f>
        <v>0</v>
      </c>
      <c r="B52" s="120" t="str">
        <f>B46</f>
        <v>Médecine</v>
      </c>
      <c r="C52" s="121">
        <v>7</v>
      </c>
      <c r="D52" s="122" t="str">
        <f>B52</f>
        <v>Médecine</v>
      </c>
      <c r="E52" s="121">
        <v>8</v>
      </c>
      <c r="F52" s="34"/>
    </row>
    <row r="53" spans="1:17" s="29" customFormat="1" ht="12.75" x14ac:dyDescent="0.2">
      <c r="A53" s="119">
        <f>DGET(bdd_services,"nom",B53:C54)</f>
        <v>0</v>
      </c>
      <c r="B53" s="116" t="s">
        <v>69</v>
      </c>
      <c r="C53" s="117" t="s">
        <v>70</v>
      </c>
      <c r="D53" s="118" t="s">
        <v>69</v>
      </c>
      <c r="E53" s="117" t="s">
        <v>70</v>
      </c>
      <c r="F53" s="34"/>
    </row>
    <row r="54" spans="1:17" s="29" customFormat="1" ht="12.75" x14ac:dyDescent="0.2">
      <c r="A54" s="123">
        <f>DGET(bdd_services,"nom",D53:E54)</f>
        <v>0</v>
      </c>
      <c r="B54" s="120" t="str">
        <f>B46</f>
        <v>Médecine</v>
      </c>
      <c r="C54" s="121">
        <v>9</v>
      </c>
      <c r="D54" s="122" t="str">
        <f>B54</f>
        <v>Médecine</v>
      </c>
      <c r="E54" s="121">
        <v>10</v>
      </c>
      <c r="F54" s="34"/>
    </row>
    <row r="55" spans="1:17" s="29" customFormat="1" ht="12.75" x14ac:dyDescent="0.2">
      <c r="A55" s="111" t="s">
        <v>75</v>
      </c>
      <c r="B55" s="112"/>
      <c r="C55" s="113"/>
      <c r="D55" s="114"/>
      <c r="E55" s="114"/>
    </row>
    <row r="56" spans="1:17" s="29" customFormat="1" ht="12.75" x14ac:dyDescent="0.2">
      <c r="A56" s="115">
        <f>DGET(bdd_services,"activite",B56:C57)</f>
        <v>0</v>
      </c>
      <c r="B56" s="116" t="s">
        <v>69</v>
      </c>
      <c r="C56" s="117" t="s">
        <v>70</v>
      </c>
      <c r="D56" s="118" t="s">
        <v>69</v>
      </c>
      <c r="E56" s="117" t="s">
        <v>70</v>
      </c>
      <c r="F56" s="34"/>
    </row>
    <row r="57" spans="1:17" s="29" customFormat="1" ht="12.75" x14ac:dyDescent="0.2">
      <c r="A57" s="119">
        <f>DGET(bdd_services,"activite",D56:E57)</f>
        <v>0</v>
      </c>
      <c r="B57" s="120" t="str">
        <f>C3</f>
        <v>Médecine</v>
      </c>
      <c r="C57" s="121">
        <v>1</v>
      </c>
      <c r="D57" s="122" t="str">
        <f>B57</f>
        <v>Médecine</v>
      </c>
      <c r="E57" s="121">
        <v>2</v>
      </c>
      <c r="F57" s="34"/>
    </row>
    <row r="58" spans="1:17" s="29" customFormat="1" ht="12.75" x14ac:dyDescent="0.2">
      <c r="A58" s="119">
        <f>DGET(bdd_services,"activite",B58:C59)</f>
        <v>0</v>
      </c>
      <c r="B58" s="116" t="s">
        <v>69</v>
      </c>
      <c r="C58" s="117" t="s">
        <v>70</v>
      </c>
      <c r="D58" s="118" t="s">
        <v>69</v>
      </c>
      <c r="E58" s="117" t="s">
        <v>70</v>
      </c>
      <c r="F58" s="34"/>
    </row>
    <row r="59" spans="1:17" s="29" customFormat="1" ht="12.75" x14ac:dyDescent="0.2">
      <c r="A59" s="119">
        <f>DGET(bdd_services,"activite",D58:E59)</f>
        <v>0</v>
      </c>
      <c r="B59" s="120" t="str">
        <f>B57</f>
        <v>Médecine</v>
      </c>
      <c r="C59" s="121">
        <v>3</v>
      </c>
      <c r="D59" s="122" t="str">
        <f>B59</f>
        <v>Médecine</v>
      </c>
      <c r="E59" s="121">
        <v>4</v>
      </c>
      <c r="F59" s="34"/>
    </row>
    <row r="60" spans="1:17" s="29" customFormat="1" ht="12.75" x14ac:dyDescent="0.2">
      <c r="A60" s="119">
        <f>DGET(bdd_services,"activite",B60:C61)</f>
        <v>0</v>
      </c>
      <c r="B60" s="116" t="s">
        <v>69</v>
      </c>
      <c r="C60" s="117" t="s">
        <v>70</v>
      </c>
      <c r="D60" s="118" t="s">
        <v>69</v>
      </c>
      <c r="E60" s="117" t="s">
        <v>70</v>
      </c>
      <c r="F60" s="34"/>
    </row>
    <row r="61" spans="1:17" s="29" customFormat="1" ht="12.75" x14ac:dyDescent="0.2">
      <c r="A61" s="119">
        <f>DGET(bdd_services,"activite",D60:E61)</f>
        <v>0</v>
      </c>
      <c r="B61" s="120" t="str">
        <f>B57</f>
        <v>Médecine</v>
      </c>
      <c r="C61" s="121">
        <v>5</v>
      </c>
      <c r="D61" s="122" t="str">
        <f>B61</f>
        <v>Médecine</v>
      </c>
      <c r="E61" s="121">
        <v>6</v>
      </c>
      <c r="F61" s="34"/>
    </row>
    <row r="62" spans="1:17" s="29" customFormat="1" ht="12.75" x14ac:dyDescent="0.2">
      <c r="A62" s="119">
        <f>DGET(bdd_services,"activite",B62:C63)</f>
        <v>0</v>
      </c>
      <c r="B62" s="116" t="s">
        <v>69</v>
      </c>
      <c r="C62" s="117" t="s">
        <v>70</v>
      </c>
      <c r="D62" s="118" t="s">
        <v>69</v>
      </c>
      <c r="E62" s="117" t="s">
        <v>70</v>
      </c>
      <c r="F62" s="34"/>
    </row>
    <row r="63" spans="1:17" s="29" customFormat="1" ht="12.75" x14ac:dyDescent="0.2">
      <c r="A63" s="119">
        <f>DGET(bdd_services,"activite",D62:E63)</f>
        <v>0</v>
      </c>
      <c r="B63" s="120" t="str">
        <f>B57</f>
        <v>Médecine</v>
      </c>
      <c r="C63" s="121">
        <v>7</v>
      </c>
      <c r="D63" s="122" t="str">
        <f>B63</f>
        <v>Médecine</v>
      </c>
      <c r="E63" s="121">
        <v>8</v>
      </c>
      <c r="F63" s="34"/>
    </row>
    <row r="64" spans="1:17" s="29" customFormat="1" ht="12.75" x14ac:dyDescent="0.2">
      <c r="A64" s="119">
        <f>DGET(bdd_services,"activite",B64:C65)</f>
        <v>0</v>
      </c>
      <c r="B64" s="116" t="s">
        <v>69</v>
      </c>
      <c r="C64" s="117" t="s">
        <v>70</v>
      </c>
      <c r="D64" s="118" t="s">
        <v>69</v>
      </c>
      <c r="E64" s="117" t="s">
        <v>70</v>
      </c>
      <c r="F64" s="34"/>
    </row>
    <row r="65" spans="1:6" s="29" customFormat="1" ht="12.75" x14ac:dyDescent="0.2">
      <c r="A65" s="123">
        <f>DGET(bdd_services,"activite",D64:E65)</f>
        <v>0</v>
      </c>
      <c r="B65" s="120" t="str">
        <f>B57</f>
        <v>Médecine</v>
      </c>
      <c r="C65" s="121">
        <v>9</v>
      </c>
      <c r="D65" s="122" t="str">
        <f>B65</f>
        <v>Médecine</v>
      </c>
      <c r="E65" s="121">
        <v>10</v>
      </c>
      <c r="F65" s="34"/>
    </row>
    <row r="66" spans="1:6" s="29" customFormat="1" ht="12.75" x14ac:dyDescent="0.2">
      <c r="A66" s="114"/>
      <c r="B66" s="112"/>
      <c r="C66" s="113"/>
      <c r="D66" s="114"/>
    </row>
    <row r="67" spans="1:6" s="29" customFormat="1" ht="12.75" x14ac:dyDescent="0.2">
      <c r="A67" s="111" t="s">
        <v>76</v>
      </c>
      <c r="B67" s="114"/>
      <c r="C67" s="114"/>
      <c r="D67" s="112"/>
      <c r="E67" s="34"/>
      <c r="F67" s="34"/>
    </row>
    <row r="68" spans="1:6" s="29" customFormat="1" ht="12.75" x14ac:dyDescent="0.2">
      <c r="A68" s="114" t="s">
        <v>29</v>
      </c>
      <c r="B68" s="124" t="e">
        <f>DGET(bdd_services,"activite",C68:C69)</f>
        <v>#NUM!</v>
      </c>
      <c r="C68" s="125" t="s">
        <v>71</v>
      </c>
      <c r="D68" s="112"/>
      <c r="E68" s="34"/>
      <c r="F68" s="34"/>
    </row>
    <row r="69" spans="1:6" s="29" customFormat="1" ht="12.75" x14ac:dyDescent="0.2">
      <c r="A69" s="114" t="s">
        <v>86</v>
      </c>
      <c r="B69" s="126" t="e">
        <f>DGET(bdd_services,"dt",C68:C69)</f>
        <v>#NUM!</v>
      </c>
      <c r="C69" s="127">
        <f>choix_service</f>
        <v>0</v>
      </c>
      <c r="D69" s="114"/>
      <c r="E69" s="34"/>
      <c r="F69" s="34"/>
    </row>
    <row r="70" spans="1:6" s="29" customFormat="1" ht="12.75" x14ac:dyDescent="0.2">
      <c r="A70" s="114"/>
      <c r="B70" s="113" t="s">
        <v>77</v>
      </c>
      <c r="C70" s="113" t="s">
        <v>78</v>
      </c>
      <c r="D70" s="114" t="s">
        <v>90</v>
      </c>
      <c r="E70" s="34"/>
      <c r="F70" s="34"/>
    </row>
    <row r="71" spans="1:6" s="29" customFormat="1" ht="12.75" x14ac:dyDescent="0.2">
      <c r="A71" s="114" t="s">
        <v>199</v>
      </c>
      <c r="B71" s="124" t="e">
        <f>DGET(bdd_services,"m1c",$C$68:$C$69)</f>
        <v>#NUM!</v>
      </c>
      <c r="C71" s="124" t="e">
        <f>DGET(bdd_services,"m1_ob",$C$68:$C$69)</f>
        <v>#NUM!</v>
      </c>
      <c r="D71" s="124" t="e">
        <f>DGET(bdd_services,"m1_do",$C$68:$C$69)</f>
        <v>#NUM!</v>
      </c>
      <c r="E71" s="34"/>
      <c r="F71" s="34"/>
    </row>
    <row r="72" spans="1:6" s="29" customFormat="1" ht="12.75" x14ac:dyDescent="0.2">
      <c r="A72" s="114" t="s">
        <v>200</v>
      </c>
      <c r="B72" s="124" t="e">
        <f>DGET(bdd_services,"m2c",$C$68:$C$69)</f>
        <v>#NUM!</v>
      </c>
      <c r="C72" s="124" t="e">
        <f>DGET(bdd_services,"m2_ob",$C$68:$C$69)</f>
        <v>#NUM!</v>
      </c>
      <c r="D72" s="124" t="e">
        <f>DGET(bdd_services,"m2_do",$C$68:$C$69)</f>
        <v>#NUM!</v>
      </c>
      <c r="E72" s="34"/>
      <c r="F72" s="34"/>
    </row>
    <row r="73" spans="1:6" s="29" customFormat="1" ht="12.75" x14ac:dyDescent="0.2">
      <c r="A73" s="114" t="s">
        <v>201</v>
      </c>
      <c r="B73" s="124" t="e">
        <f>DGET(bdd_services,"m3c",$C$68:$C$69)</f>
        <v>#NUM!</v>
      </c>
      <c r="C73" s="124" t="e">
        <f>DGET(bdd_services,"m3_ob",$C$68:$C$69)</f>
        <v>#NUM!</v>
      </c>
      <c r="D73" s="124" t="e">
        <f>DGET(bdd_services,"m3_do",$C$68:$C$69)</f>
        <v>#NUM!</v>
      </c>
      <c r="E73" s="34"/>
      <c r="F73" s="34"/>
    </row>
    <row r="74" spans="1:6" s="29" customFormat="1" ht="12.75" x14ac:dyDescent="0.2">
      <c r="A74" s="114" t="s">
        <v>202</v>
      </c>
      <c r="B74" s="124" t="e">
        <f>DGET(bdd_services,"m4c",$C$68:$C$69)</f>
        <v>#NUM!</v>
      </c>
      <c r="C74" s="124" t="e">
        <f>DGET(bdd_services,"m4_ob",$C$68:$C$69)</f>
        <v>#NUM!</v>
      </c>
      <c r="D74" s="124" t="e">
        <f>DGET(bdd_services,"m4_do",$C$68:$C$69)</f>
        <v>#NUM!</v>
      </c>
      <c r="E74" s="34"/>
      <c r="F74" s="34"/>
    </row>
    <row r="75" spans="1:6" s="29" customFormat="1" ht="12.75" x14ac:dyDescent="0.2">
      <c r="A75" s="114" t="s">
        <v>203</v>
      </c>
      <c r="B75" s="124" t="e">
        <f>DGET(bdd_services,"m5c",$C$68:$C$69)</f>
        <v>#NUM!</v>
      </c>
      <c r="C75" s="124" t="e">
        <f>DGET(bdd_services,"m5_ob",$C$68:$C$69)</f>
        <v>#NUM!</v>
      </c>
      <c r="D75" s="124" t="e">
        <f>DGET(bdd_services,"m5_do",$C$68:$C$69)</f>
        <v>#NUM!</v>
      </c>
      <c r="E75" s="34"/>
      <c r="F75" s="34"/>
    </row>
    <row r="76" spans="1:6" s="29" customFormat="1" ht="12.75" x14ac:dyDescent="0.2">
      <c r="A76" s="114" t="s">
        <v>204</v>
      </c>
      <c r="B76" s="124" t="e">
        <f>DGET(bdd_services,"m6c",$C$68:$C$69)</f>
        <v>#NUM!</v>
      </c>
      <c r="C76" s="124" t="e">
        <f>DGET(bdd_services,"m6_ob",$C$68:$C$69)</f>
        <v>#NUM!</v>
      </c>
      <c r="D76" s="124" t="e">
        <f>DGET(bdd_services,"m6_do",$C$68:$C$69)</f>
        <v>#NUM!</v>
      </c>
      <c r="E76" s="34"/>
      <c r="F76" s="34"/>
    </row>
    <row r="77" spans="1:6" s="29" customFormat="1" ht="12.75" x14ac:dyDescent="0.2">
      <c r="A77" s="114" t="s">
        <v>205</v>
      </c>
      <c r="B77" s="124" t="e">
        <f>DGET(bdd_services,"m7c",$C$68:$C$69)</f>
        <v>#NUM!</v>
      </c>
      <c r="C77" s="124" t="e">
        <f>DGET(bdd_services,"m7_ob",$C$68:$C$69)</f>
        <v>#NUM!</v>
      </c>
      <c r="D77" s="124" t="e">
        <f>DGET(bdd_services,"m7_do",$C$68:$C$69)</f>
        <v>#NUM!</v>
      </c>
      <c r="E77" s="34"/>
      <c r="F77" s="34"/>
    </row>
    <row r="78" spans="1:6" s="29" customFormat="1" ht="12.75" x14ac:dyDescent="0.2">
      <c r="A78" s="114" t="s">
        <v>206</v>
      </c>
      <c r="B78" s="124" t="e">
        <f>DGET(bdd_services,"m8c",$C$68:$C$69)</f>
        <v>#NUM!</v>
      </c>
      <c r="C78" s="124" t="e">
        <f>DGET(bdd_services,"m8_ob",$C$68:$C$69)</f>
        <v>#NUM!</v>
      </c>
      <c r="D78" s="124" t="e">
        <f>DGET(bdd_services,"m8_do",$C$68:$C$69)</f>
        <v>#NUM!</v>
      </c>
      <c r="E78" s="34"/>
      <c r="F78" s="34"/>
    </row>
    <row r="79" spans="1:6" s="29" customFormat="1" ht="12.75" x14ac:dyDescent="0.2">
      <c r="A79" s="114" t="s">
        <v>207</v>
      </c>
      <c r="B79" s="124" t="e">
        <f>DGET(bdd_services,"m9c",$C$68:$C$69)</f>
        <v>#NUM!</v>
      </c>
      <c r="C79" s="124" t="e">
        <f>DGET(bdd_services,"m9_ob",$C$68:$C$69)</f>
        <v>#NUM!</v>
      </c>
      <c r="D79" s="124" t="e">
        <f>DGET(bdd_services,"m9_do",$C$68:$C$69)</f>
        <v>#NUM!</v>
      </c>
      <c r="E79" s="34"/>
      <c r="F79" s="34"/>
    </row>
    <row r="80" spans="1:6" s="29" customFormat="1" ht="12.75" x14ac:dyDescent="0.2">
      <c r="A80" s="114" t="s">
        <v>208</v>
      </c>
      <c r="B80" s="124" t="e">
        <f>DGET(bdd_services,"m10c",$C$68:$C$69)</f>
        <v>#NUM!</v>
      </c>
      <c r="C80" s="124" t="e">
        <f>DGET(bdd_services,"m10_ob",$C$68:$C$69)</f>
        <v>#NUM!</v>
      </c>
      <c r="D80" s="124" t="e">
        <f>DGET(bdd_services,"m10_do",$C$68:$C$69)</f>
        <v>#NUM!</v>
      </c>
      <c r="E80" s="34"/>
      <c r="F80" s="34"/>
    </row>
    <row r="81" spans="1:6" s="29" customFormat="1" ht="12.75" x14ac:dyDescent="0.2">
      <c r="A81" s="114" t="s">
        <v>209</v>
      </c>
      <c r="B81" s="124" t="e">
        <f>DGET(bdd_services,"m11c",$C$68:$C$69)</f>
        <v>#NUM!</v>
      </c>
      <c r="C81" s="124" t="e">
        <f>DGET(bdd_services,"m11_ob",$C$68:$C$69)</f>
        <v>#NUM!</v>
      </c>
      <c r="D81" s="124" t="e">
        <f>DGET(bdd_services,"m11_do",$C$68:$C$69)</f>
        <v>#NUM!</v>
      </c>
      <c r="E81" s="34"/>
      <c r="F81" s="34"/>
    </row>
    <row r="82" spans="1:6" s="29" customFormat="1" ht="12.75" x14ac:dyDescent="0.2">
      <c r="A82" s="114" t="s">
        <v>210</v>
      </c>
      <c r="B82" s="124" t="e">
        <f>DGET(bdd_services,"m12c",$C$68:$C$69)</f>
        <v>#NUM!</v>
      </c>
      <c r="C82" s="124" t="e">
        <f>DGET(bdd_services,"m12_ob",$C$68:$C$69)</f>
        <v>#NUM!</v>
      </c>
      <c r="D82" s="124" t="e">
        <f>DGET(bdd_services,"m12_do",$C$68:$C$69)</f>
        <v>#NUM!</v>
      </c>
      <c r="E82" s="34"/>
      <c r="F82" s="34"/>
    </row>
    <row r="83" spans="1:6" s="29" customFormat="1" ht="12.75" x14ac:dyDescent="0.2">
      <c r="A83" s="114" t="s">
        <v>211</v>
      </c>
      <c r="B83" s="124" t="e">
        <f>DGET(bdd_services,"t1c",$C$68:$C$69)</f>
        <v>#NUM!</v>
      </c>
      <c r="C83" s="124" t="e">
        <f>DGET(bdd_services,"t1_ob",$C$68:$C$69)</f>
        <v>#NUM!</v>
      </c>
      <c r="D83" s="124" t="e">
        <f>DGET(bdd_services,"t1_do",$C$68:$C$69)</f>
        <v>#NUM!</v>
      </c>
      <c r="E83" s="34"/>
      <c r="F83" s="34"/>
    </row>
    <row r="84" spans="1:6" s="29" customFormat="1" ht="12.75" x14ac:dyDescent="0.2">
      <c r="A84" s="114" t="s">
        <v>212</v>
      </c>
      <c r="B84" s="124" t="e">
        <f>DGET(bdd_services,"t2c",$C$68:$C$69)</f>
        <v>#NUM!</v>
      </c>
      <c r="C84" s="124" t="e">
        <f>DGET(bdd_services,"t2_ob",$C$68:$C$69)</f>
        <v>#NUM!</v>
      </c>
      <c r="D84" s="124" t="e">
        <f>DGET(bdd_services,"t2_do",$C$68:$C$69)</f>
        <v>#NUM!</v>
      </c>
      <c r="E84" s="34"/>
      <c r="F84" s="34"/>
    </row>
    <row r="85" spans="1:6" s="29" customFormat="1" ht="12.75" x14ac:dyDescent="0.2">
      <c r="A85" s="114" t="s">
        <v>213</v>
      </c>
      <c r="B85" s="124" t="e">
        <f>DGET(bdd_services,"t3c",$C$68:$C$69)</f>
        <v>#NUM!</v>
      </c>
      <c r="C85" s="124" t="e">
        <f>DGET(bdd_services,"t3_ob",$C$68:$C$69)</f>
        <v>#NUM!</v>
      </c>
      <c r="D85" s="124" t="e">
        <f>DGET(bdd_services,"t3_do",$C$68:$C$69)</f>
        <v>#NUM!</v>
      </c>
      <c r="E85" s="34"/>
      <c r="F85" s="34"/>
    </row>
    <row r="86" spans="1:6" s="29" customFormat="1" ht="12.75" x14ac:dyDescent="0.2">
      <c r="A86" s="114" t="s">
        <v>214</v>
      </c>
      <c r="B86" s="124" t="e">
        <f>DGET(bdd_services,"t4c",$C$68:$C$69)</f>
        <v>#NUM!</v>
      </c>
      <c r="C86" s="124" t="e">
        <f>DGET(bdd_services,"t4_ob",$C$68:$C$69)</f>
        <v>#NUM!</v>
      </c>
      <c r="D86" s="124" t="e">
        <f>DGET(bdd_services,"t4_do",$C$68:$C$69)</f>
        <v>#NUM!</v>
      </c>
      <c r="E86" s="34"/>
      <c r="F86" s="34"/>
    </row>
    <row r="87" spans="1:6" s="29" customFormat="1" ht="12.75" x14ac:dyDescent="0.2">
      <c r="A87" s="114" t="s">
        <v>215</v>
      </c>
      <c r="B87" s="124" t="e">
        <f>DGET(bdd_services,"a_c",$C$68:$C$69)</f>
        <v>#NUM!</v>
      </c>
      <c r="C87" s="124" t="e">
        <f>DGET(bdd_services,"a_ob",$C$68:$C$69)</f>
        <v>#NUM!</v>
      </c>
      <c r="D87" s="124" t="e">
        <f>DGET(bdd_services,"a_do",$C$68:$C$69)</f>
        <v>#NUM!</v>
      </c>
      <c r="E87" s="34"/>
      <c r="F87" s="34"/>
    </row>
    <row r="88" spans="1:6" s="29" customFormat="1" ht="12.75" x14ac:dyDescent="0.2">
      <c r="D88" s="33"/>
      <c r="E88" s="34"/>
      <c r="F88" s="34"/>
    </row>
    <row r="89" spans="1:6" s="29" customFormat="1" ht="12.75" x14ac:dyDescent="0.2">
      <c r="D89" s="33"/>
      <c r="E89" s="34"/>
      <c r="F89" s="34"/>
    </row>
    <row r="90" spans="1:6" s="29" customFormat="1" ht="12.75" x14ac:dyDescent="0.2">
      <c r="D90" s="33"/>
      <c r="E90" s="34"/>
      <c r="F90" s="34"/>
    </row>
    <row r="91" spans="1:6" s="29" customFormat="1" ht="12.75" x14ac:dyDescent="0.2">
      <c r="D91" s="33"/>
      <c r="E91" s="34"/>
      <c r="F91" s="34"/>
    </row>
    <row r="92" spans="1:6" s="29" customFormat="1" ht="12.75" x14ac:dyDescent="0.2">
      <c r="D92" s="33"/>
      <c r="E92" s="34"/>
      <c r="F92" s="34"/>
    </row>
    <row r="93" spans="1:6" s="29" customFormat="1" ht="12.75" x14ac:dyDescent="0.2">
      <c r="D93" s="33"/>
      <c r="E93" s="34"/>
      <c r="F93" s="34"/>
    </row>
    <row r="94" spans="1:6" s="29" customFormat="1" ht="12.75" x14ac:dyDescent="0.2">
      <c r="D94" s="33"/>
      <c r="E94" s="34"/>
      <c r="F94" s="34"/>
    </row>
    <row r="95" spans="1:6" s="29" customFormat="1" ht="12.75" x14ac:dyDescent="0.2">
      <c r="D95" s="33"/>
      <c r="E95" s="34"/>
      <c r="F95" s="34"/>
    </row>
    <row r="96" spans="1:6" s="29" customFormat="1" ht="12.75" x14ac:dyDescent="0.2">
      <c r="D96" s="33"/>
      <c r="E96" s="34"/>
      <c r="F96" s="34"/>
    </row>
    <row r="97" spans="1:6" s="29" customFormat="1" ht="12.75" x14ac:dyDescent="0.2">
      <c r="D97" s="33"/>
      <c r="E97" s="34"/>
      <c r="F97" s="34"/>
    </row>
    <row r="98" spans="1:6" s="29" customFormat="1" ht="12.75" x14ac:dyDescent="0.2">
      <c r="D98" s="33"/>
      <c r="E98" s="34"/>
      <c r="F98" s="34"/>
    </row>
    <row r="99" spans="1:6" s="29" customFormat="1" ht="12.75" x14ac:dyDescent="0.2">
      <c r="D99" s="33"/>
      <c r="E99" s="34"/>
      <c r="F99" s="34"/>
    </row>
    <row r="100" spans="1:6" s="29" customFormat="1" ht="12.75" x14ac:dyDescent="0.2">
      <c r="D100" s="33"/>
      <c r="E100" s="34"/>
      <c r="F100" s="34"/>
    </row>
    <row r="101" spans="1:6" s="29" customFormat="1" ht="12.75" x14ac:dyDescent="0.2">
      <c r="D101" s="33"/>
      <c r="E101" s="34"/>
      <c r="F101" s="34"/>
    </row>
    <row r="102" spans="1:6" s="29" customFormat="1" ht="12.75" x14ac:dyDescent="0.2">
      <c r="D102" s="33"/>
      <c r="E102" s="34"/>
      <c r="F102" s="34"/>
    </row>
    <row r="103" spans="1:6" s="29" customFormat="1" ht="12.75" x14ac:dyDescent="0.2">
      <c r="D103" s="33"/>
      <c r="E103" s="34"/>
      <c r="F103" s="34"/>
    </row>
    <row r="104" spans="1:6" s="29" customFormat="1" ht="12.75" x14ac:dyDescent="0.2">
      <c r="D104" s="33"/>
      <c r="E104" s="34"/>
      <c r="F104" s="34"/>
    </row>
    <row r="105" spans="1:6" s="29" customFormat="1" ht="12.75" x14ac:dyDescent="0.2">
      <c r="D105" s="33"/>
      <c r="E105" s="34"/>
      <c r="F105" s="34"/>
    </row>
    <row r="106" spans="1:6" s="29" customFormat="1" ht="12.75" x14ac:dyDescent="0.2">
      <c r="D106" s="33"/>
      <c r="E106" s="34"/>
      <c r="F106" s="34"/>
    </row>
    <row r="107" spans="1:6" s="29" customFormat="1" ht="12.75" x14ac:dyDescent="0.2">
      <c r="D107" s="33"/>
      <c r="E107" s="34"/>
      <c r="F107" s="34"/>
    </row>
    <row r="108" spans="1:6" s="29" customFormat="1" ht="12.75" x14ac:dyDescent="0.2">
      <c r="A108" s="35"/>
      <c r="D108" s="33"/>
      <c r="E108" s="34"/>
      <c r="F108" s="34"/>
    </row>
    <row r="109" spans="1:6" s="29" customFormat="1" ht="12.75" x14ac:dyDescent="0.2">
      <c r="D109" s="33"/>
      <c r="E109" s="34"/>
      <c r="F109" s="34"/>
    </row>
    <row r="110" spans="1:6" s="29" customFormat="1" ht="12.75" x14ac:dyDescent="0.2">
      <c r="D110" s="33"/>
      <c r="E110" s="34"/>
      <c r="F110" s="34"/>
    </row>
    <row r="111" spans="1:6" s="29" customFormat="1" ht="12.75" x14ac:dyDescent="0.2">
      <c r="D111" s="33"/>
      <c r="E111" s="34"/>
      <c r="F111" s="34"/>
    </row>
    <row r="112" spans="1:6" s="29" customFormat="1" ht="12.75" x14ac:dyDescent="0.2">
      <c r="D112" s="33"/>
      <c r="E112" s="34"/>
      <c r="F112" s="34"/>
    </row>
    <row r="113" spans="4:28" s="29" customFormat="1" ht="12.75" x14ac:dyDescent="0.2">
      <c r="D113" s="33"/>
      <c r="E113" s="34"/>
      <c r="F113" s="34"/>
    </row>
    <row r="114" spans="4:28" s="29" customFormat="1" ht="12.75" x14ac:dyDescent="0.2">
      <c r="D114" s="33"/>
      <c r="E114" s="34"/>
      <c r="F114" s="34"/>
    </row>
    <row r="115" spans="4:28" s="29" customFormat="1" ht="12.75" x14ac:dyDescent="0.2">
      <c r="D115" s="33"/>
      <c r="E115" s="34"/>
      <c r="F115" s="34"/>
    </row>
    <row r="116" spans="4:28" s="29" customFormat="1" ht="12.75" x14ac:dyDescent="0.2">
      <c r="D116" s="33"/>
      <c r="E116" s="34"/>
      <c r="F116" s="34"/>
    </row>
    <row r="117" spans="4:28" s="29" customFormat="1" ht="12.75" x14ac:dyDescent="0.2">
      <c r="D117" s="33"/>
      <c r="E117" s="34"/>
      <c r="F117" s="34"/>
    </row>
    <row r="118" spans="4:28" s="29" customFormat="1" x14ac:dyDescent="0.2"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AA118" s="33"/>
      <c r="AB118" s="34"/>
    </row>
    <row r="119" spans="4:28" x14ac:dyDescent="0.2">
      <c r="I119" s="7"/>
      <c r="J119" s="7"/>
      <c r="AA119" s="12"/>
      <c r="AB119" s="8"/>
    </row>
    <row r="120" spans="4:28" x14ac:dyDescent="0.2">
      <c r="I120" s="7"/>
      <c r="J120" s="7"/>
      <c r="AA120" s="12"/>
      <c r="AB120" s="8"/>
    </row>
    <row r="121" spans="4:28" x14ac:dyDescent="0.2">
      <c r="I121" s="7"/>
      <c r="J121" s="7"/>
      <c r="AA121" s="12"/>
      <c r="AB121" s="8"/>
    </row>
    <row r="122" spans="4:28" x14ac:dyDescent="0.2">
      <c r="I122" s="7"/>
      <c r="J122" s="7"/>
      <c r="AA122" s="12"/>
      <c r="AB122" s="8"/>
    </row>
    <row r="123" spans="4:28" x14ac:dyDescent="0.2">
      <c r="I123" s="7"/>
      <c r="J123" s="7"/>
      <c r="AA123" s="12"/>
      <c r="AB123" s="8"/>
    </row>
    <row r="124" spans="4:28" x14ac:dyDescent="0.2">
      <c r="I124" s="7"/>
      <c r="J124" s="7"/>
      <c r="AA124" s="12"/>
      <c r="AB124" s="8"/>
    </row>
    <row r="125" spans="4:28" x14ac:dyDescent="0.2">
      <c r="I125" s="7"/>
      <c r="J125" s="7"/>
      <c r="AA125" s="12"/>
      <c r="AB125" s="8"/>
    </row>
    <row r="126" spans="4:28" x14ac:dyDescent="0.2">
      <c r="I126" s="7"/>
      <c r="J126" s="7"/>
      <c r="AA126" s="12"/>
      <c r="AB126" s="8"/>
    </row>
    <row r="127" spans="4:28" x14ac:dyDescent="0.2">
      <c r="I127" s="7"/>
      <c r="J127" s="7"/>
      <c r="AA127" s="12"/>
      <c r="AB127" s="8"/>
    </row>
    <row r="128" spans="4:28" x14ac:dyDescent="0.2">
      <c r="I128" s="7"/>
      <c r="J128" s="7"/>
      <c r="AA128" s="12"/>
      <c r="AB128" s="8"/>
    </row>
    <row r="129" spans="9:28" x14ac:dyDescent="0.2">
      <c r="I129" s="7"/>
      <c r="J129" s="7"/>
      <c r="AA129" s="12"/>
      <c r="AB129" s="8"/>
    </row>
    <row r="130" spans="9:28" x14ac:dyDescent="0.2">
      <c r="AA130" s="12"/>
      <c r="AB130" s="8"/>
    </row>
  </sheetData>
  <sheetProtection sheet="1" objects="1" scenarios="1"/>
  <mergeCells count="1">
    <mergeCell ref="J9:K9"/>
  </mergeCells>
  <conditionalFormatting sqref="K10:K14">
    <cfRule type="cellIs" dxfId="2" priority="7" operator="equal">
      <formula>"J"</formula>
    </cfRule>
    <cfRule type="cellIs" dxfId="1" priority="8" operator="equal">
      <formula>"L"</formula>
    </cfRule>
  </conditionalFormatting>
  <conditionalFormatting sqref="K10:K14">
    <cfRule type="cellIs" dxfId="0" priority="5" operator="equal">
      <formula>"JJ"</formula>
    </cfRule>
  </conditionalFormatting>
  <dataValidations count="2">
    <dataValidation type="list" allowBlank="1" showInputMessage="1" showErrorMessage="1" sqref="C3">
      <formula1>$A$36:$A$42</formula1>
    </dataValidation>
    <dataValidation type="list" allowBlank="1" showInputMessage="1" showErrorMessage="1" sqref="C4">
      <formula1>$B$8:$B$17</formula1>
    </dataValidation>
  </dataValidations>
  <pageMargins left="0.25" right="0.25" top="0.75" bottom="0.75" header="0.3" footer="0.3"/>
  <pageSetup paperSize="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249977111117893"/>
  </sheetPr>
  <dimension ref="A1:CL71"/>
  <sheetViews>
    <sheetView workbookViewId="0">
      <pane ySplit="1" topLeftCell="A2" activePane="bottomLeft" state="frozen"/>
      <selection pane="bottomLeft" activeCell="C52" sqref="C52"/>
    </sheetView>
  </sheetViews>
  <sheetFormatPr baseColWidth="10" defaultColWidth="11" defaultRowHeight="15" x14ac:dyDescent="0.2"/>
  <cols>
    <col min="1" max="1" width="2.625" style="4" bestFit="1" customWidth="1"/>
    <col min="2" max="2" width="10.5" style="4" bestFit="1" customWidth="1"/>
    <col min="3" max="3" width="9.375" style="4" bestFit="1" customWidth="1"/>
    <col min="4" max="4" width="24.125" style="4" customWidth="1"/>
    <col min="5" max="5" width="2.75" style="52" bestFit="1" customWidth="1"/>
    <col min="6" max="11" width="4.125" style="52" bestFit="1" customWidth="1"/>
    <col min="12" max="12" width="3.625" style="52" bestFit="1" customWidth="1"/>
    <col min="13" max="13" width="5.375" style="52" bestFit="1" customWidth="1"/>
    <col min="14" max="20" width="4.125" style="52" bestFit="1" customWidth="1"/>
    <col min="21" max="21" width="5.375" style="52" bestFit="1" customWidth="1"/>
    <col min="22" max="28" width="4.125" style="52" bestFit="1" customWidth="1"/>
    <col min="29" max="29" width="5.375" style="52" bestFit="1" customWidth="1"/>
    <col min="30" max="30" width="4.125" style="52" bestFit="1" customWidth="1"/>
    <col min="31" max="31" width="4.5" style="52" bestFit="1" customWidth="1"/>
    <col min="32" max="32" width="4.125" style="52" bestFit="1" customWidth="1"/>
    <col min="33" max="33" width="4.5" style="52" bestFit="1" customWidth="1"/>
    <col min="34" max="34" width="4.125" style="52" bestFit="1" customWidth="1"/>
    <col min="35" max="35" width="4.5" style="52" bestFit="1" customWidth="1"/>
    <col min="36" max="36" width="4.125" style="52" bestFit="1" customWidth="1"/>
    <col min="37" max="37" width="5.375" style="52" bestFit="1" customWidth="1"/>
    <col min="38" max="38" width="5.375" style="52" customWidth="1"/>
    <col min="39" max="39" width="6.25" style="52" bestFit="1" customWidth="1"/>
    <col min="40" max="40" width="5.75" style="52" bestFit="1" customWidth="1"/>
    <col min="41" max="42" width="6.125" style="52" bestFit="1" customWidth="1"/>
    <col min="43" max="43" width="5.75" style="24" bestFit="1" customWidth="1"/>
    <col min="44" max="44" width="9.25" style="4" bestFit="1" customWidth="1"/>
    <col min="45" max="45" width="6.75" style="24" bestFit="1" customWidth="1"/>
    <col min="46" max="46" width="6.5" style="25" bestFit="1" customWidth="1"/>
    <col min="47" max="47" width="7.375" style="24" bestFit="1" customWidth="1"/>
    <col min="48" max="48" width="6.125" style="24" bestFit="1" customWidth="1"/>
    <col min="49" max="49" width="4.875" style="4" bestFit="1" customWidth="1"/>
    <col min="50" max="50" width="9.25" style="24" bestFit="1" customWidth="1"/>
    <col min="51" max="51" width="6.75" style="25" bestFit="1" customWidth="1"/>
    <col min="52" max="52" width="5.75" style="24" bestFit="1" customWidth="1"/>
    <col min="53" max="53" width="6.125" style="24" bestFit="1" customWidth="1"/>
    <col min="54" max="54" width="6.125" style="4" bestFit="1" customWidth="1"/>
    <col min="55" max="55" width="5.75" style="24" bestFit="1" customWidth="1"/>
    <col min="56" max="56" width="9.25" style="25" bestFit="1" customWidth="1"/>
    <col min="57" max="57" width="8.625" style="24" bestFit="1" customWidth="1"/>
    <col min="58" max="58" width="5.75" style="24" bestFit="1" customWidth="1"/>
    <col min="59" max="59" width="6.125" style="4" bestFit="1" customWidth="1"/>
    <col min="60" max="60" width="6.125" style="24" bestFit="1" customWidth="1"/>
    <col min="61" max="61" width="6.25" style="25" bestFit="1" customWidth="1"/>
    <col min="62" max="62" width="7.375" style="24" bestFit="1" customWidth="1"/>
    <col min="63" max="63" width="5.25" style="24" bestFit="1" customWidth="1"/>
    <col min="64" max="64" width="6.25" style="4" bestFit="1" customWidth="1"/>
    <col min="65" max="65" width="6.125" style="24" bestFit="1" customWidth="1"/>
    <col min="66" max="66" width="6.125" style="25" bestFit="1" customWidth="1"/>
    <col min="67" max="67" width="5.75" style="24" bestFit="1" customWidth="1"/>
    <col min="68" max="68" width="9.25" style="4" bestFit="1" customWidth="1"/>
    <col min="69" max="69" width="6.75" style="4" bestFit="1" customWidth="1"/>
    <col min="70" max="70" width="6.25" style="4" bestFit="1" customWidth="1"/>
    <col min="71" max="72" width="6.125" style="4" bestFit="1" customWidth="1"/>
    <col min="73" max="73" width="4.875" style="4" bestFit="1" customWidth="1"/>
    <col min="74" max="74" width="7.375" style="4" bestFit="1" customWidth="1"/>
    <col min="75" max="75" width="5.25" style="4" bestFit="1" customWidth="1"/>
    <col min="76" max="76" width="6.625" style="4" bestFit="1" customWidth="1"/>
    <col min="77" max="77" width="8.25" style="4" bestFit="1" customWidth="1"/>
    <col min="78" max="78" width="7" style="4" bestFit="1" customWidth="1"/>
    <col min="79" max="79" width="7.5" style="4" bestFit="1" customWidth="1"/>
    <col min="80" max="81" width="7" style="4" bestFit="1" customWidth="1"/>
    <col min="82" max="82" width="6.625" style="4" bestFit="1" customWidth="1"/>
    <col min="83" max="83" width="9.25" style="4" bestFit="1" customWidth="1"/>
    <col min="84" max="84" width="7" style="4" bestFit="1" customWidth="1"/>
    <col min="85" max="85" width="4.875" style="4" bestFit="1" customWidth="1"/>
    <col min="86" max="86" width="8.25" style="4" bestFit="1" customWidth="1"/>
    <col min="87" max="87" width="5.875" style="4" bestFit="1" customWidth="1"/>
    <col min="88" max="88" width="4.5" style="4" bestFit="1" customWidth="1"/>
    <col min="89" max="89" width="6.5" style="4" bestFit="1" customWidth="1"/>
    <col min="90" max="90" width="4.75" style="4" bestFit="1" customWidth="1"/>
    <col min="91" max="16384" width="11" style="4"/>
  </cols>
  <sheetData>
    <row r="1" spans="1:90" s="20" customFormat="1" ht="12.75" x14ac:dyDescent="0.2">
      <c r="A1" s="20" t="s">
        <v>70</v>
      </c>
      <c r="B1" s="20" t="s">
        <v>69</v>
      </c>
      <c r="C1" s="20" t="s">
        <v>71</v>
      </c>
      <c r="D1" s="20" t="s">
        <v>72</v>
      </c>
      <c r="E1" s="51" t="s">
        <v>89</v>
      </c>
      <c r="F1" s="51" t="s">
        <v>119</v>
      </c>
      <c r="G1" s="51" t="s">
        <v>120</v>
      </c>
      <c r="H1" s="51" t="s">
        <v>121</v>
      </c>
      <c r="I1" s="51" t="s">
        <v>122</v>
      </c>
      <c r="J1" s="51" t="s">
        <v>123</v>
      </c>
      <c r="K1" s="51" t="s">
        <v>124</v>
      </c>
      <c r="L1" s="100" t="s">
        <v>125</v>
      </c>
      <c r="M1" s="100" t="s">
        <v>126</v>
      </c>
      <c r="N1" s="51" t="s">
        <v>127</v>
      </c>
      <c r="O1" s="51" t="s">
        <v>128</v>
      </c>
      <c r="P1" s="51" t="s">
        <v>129</v>
      </c>
      <c r="Q1" s="51" t="s">
        <v>130</v>
      </c>
      <c r="R1" s="51" t="s">
        <v>131</v>
      </c>
      <c r="S1" s="51" t="s">
        <v>132</v>
      </c>
      <c r="T1" s="100" t="s">
        <v>135</v>
      </c>
      <c r="U1" s="100" t="s">
        <v>136</v>
      </c>
      <c r="V1" s="51" t="s">
        <v>133</v>
      </c>
      <c r="W1" s="51" t="s">
        <v>134</v>
      </c>
      <c r="X1" s="51" t="s">
        <v>137</v>
      </c>
      <c r="Y1" s="51" t="s">
        <v>138</v>
      </c>
      <c r="Z1" s="51" t="s">
        <v>139</v>
      </c>
      <c r="AA1" s="51" t="s">
        <v>140</v>
      </c>
      <c r="AB1" s="100" t="s">
        <v>141</v>
      </c>
      <c r="AC1" s="100" t="s">
        <v>142</v>
      </c>
      <c r="AD1" s="51" t="s">
        <v>143</v>
      </c>
      <c r="AE1" s="51" t="s">
        <v>144</v>
      </c>
      <c r="AF1" s="51" t="s">
        <v>145</v>
      </c>
      <c r="AG1" s="51" t="s">
        <v>146</v>
      </c>
      <c r="AH1" s="51" t="s">
        <v>147</v>
      </c>
      <c r="AI1" s="51" t="s">
        <v>148</v>
      </c>
      <c r="AJ1" s="100" t="s">
        <v>149</v>
      </c>
      <c r="AK1" s="100" t="s">
        <v>150</v>
      </c>
      <c r="AL1" s="100" t="s">
        <v>219</v>
      </c>
      <c r="AM1" s="100" t="s">
        <v>220</v>
      </c>
      <c r="AN1" s="97" t="s">
        <v>151</v>
      </c>
      <c r="AO1" s="97" t="s">
        <v>152</v>
      </c>
      <c r="AP1" s="97" t="s">
        <v>153</v>
      </c>
      <c r="AQ1" s="97" t="s">
        <v>154</v>
      </c>
      <c r="AR1" s="97" t="s">
        <v>155</v>
      </c>
      <c r="AS1" s="97" t="s">
        <v>156</v>
      </c>
      <c r="AT1" s="97" t="s">
        <v>157</v>
      </c>
      <c r="AU1" s="97" t="s">
        <v>158</v>
      </c>
      <c r="AV1" s="97" t="s">
        <v>159</v>
      </c>
      <c r="AW1" s="97" t="s">
        <v>160</v>
      </c>
      <c r="AX1" s="97" t="s">
        <v>161</v>
      </c>
      <c r="AY1" s="97" t="s">
        <v>162</v>
      </c>
      <c r="AZ1" s="97" t="s">
        <v>163</v>
      </c>
      <c r="BA1" s="97" t="s">
        <v>164</v>
      </c>
      <c r="BB1" s="97" t="s">
        <v>165</v>
      </c>
      <c r="BC1" s="97" t="s">
        <v>166</v>
      </c>
      <c r="BD1" s="97" t="s">
        <v>167</v>
      </c>
      <c r="BE1" s="97" t="s">
        <v>168</v>
      </c>
      <c r="BF1" s="97" t="s">
        <v>169</v>
      </c>
      <c r="BG1" s="97" t="s">
        <v>170</v>
      </c>
      <c r="BH1" s="97" t="s">
        <v>171</v>
      </c>
      <c r="BI1" s="97" t="s">
        <v>172</v>
      </c>
      <c r="BJ1" s="97" t="s">
        <v>173</v>
      </c>
      <c r="BK1" s="97" t="s">
        <v>174</v>
      </c>
      <c r="BL1" s="97" t="s">
        <v>175</v>
      </c>
      <c r="BM1" s="97" t="s">
        <v>176</v>
      </c>
      <c r="BN1" s="97" t="s">
        <v>177</v>
      </c>
      <c r="BO1" s="97" t="s">
        <v>178</v>
      </c>
      <c r="BP1" s="97" t="s">
        <v>179</v>
      </c>
      <c r="BQ1" s="97" t="s">
        <v>180</v>
      </c>
      <c r="BR1" s="97" t="s">
        <v>181</v>
      </c>
      <c r="BS1" s="97" t="s">
        <v>182</v>
      </c>
      <c r="BT1" s="97" t="s">
        <v>183</v>
      </c>
      <c r="BU1" s="97" t="s">
        <v>184</v>
      </c>
      <c r="BV1" s="97" t="s">
        <v>185</v>
      </c>
      <c r="BW1" s="97" t="s">
        <v>186</v>
      </c>
      <c r="BX1" s="97" t="s">
        <v>187</v>
      </c>
      <c r="BY1" s="97" t="s">
        <v>188</v>
      </c>
      <c r="BZ1" s="97" t="s">
        <v>189</v>
      </c>
      <c r="CA1" s="97" t="s">
        <v>190</v>
      </c>
      <c r="CB1" s="97" t="s">
        <v>191</v>
      </c>
      <c r="CC1" s="97" t="s">
        <v>192</v>
      </c>
      <c r="CD1" s="97" t="s">
        <v>193</v>
      </c>
      <c r="CE1" s="97" t="s">
        <v>194</v>
      </c>
      <c r="CF1" s="97" t="s">
        <v>195</v>
      </c>
      <c r="CG1" s="97" t="s">
        <v>196</v>
      </c>
      <c r="CH1" s="97" t="s">
        <v>197</v>
      </c>
      <c r="CI1" s="97" t="s">
        <v>198</v>
      </c>
      <c r="CJ1" s="97" t="s">
        <v>216</v>
      </c>
      <c r="CK1" s="97" t="s">
        <v>217</v>
      </c>
      <c r="CL1" s="97" t="s">
        <v>218</v>
      </c>
    </row>
    <row r="2" spans="1:90" x14ac:dyDescent="0.2">
      <c r="A2" s="21">
        <v>1</v>
      </c>
      <c r="B2" s="22" t="str">
        <f>'Posters Trimestres'!A36</f>
        <v>Médecine</v>
      </c>
      <c r="C2" s="23">
        <f>Saisie!A16</f>
        <v>0</v>
      </c>
      <c r="D2" s="23">
        <f>Saisie!B16</f>
        <v>0</v>
      </c>
      <c r="E2" s="23" t="str">
        <f>Saisie!C16</f>
        <v/>
      </c>
      <c r="F2" s="23">
        <f>Saisie!D16</f>
        <v>0</v>
      </c>
      <c r="G2" s="23">
        <f>Saisie!E16</f>
        <v>0</v>
      </c>
      <c r="H2" s="23">
        <f>Saisie!F16</f>
        <v>0</v>
      </c>
      <c r="I2" s="23">
        <f>Saisie!G16</f>
        <v>0</v>
      </c>
      <c r="J2" s="23">
        <f>Saisie!H16</f>
        <v>0</v>
      </c>
      <c r="K2" s="23">
        <f>Saisie!I16</f>
        <v>0</v>
      </c>
      <c r="L2" s="23">
        <f>IF(Saisie!J16="",F2+H2+J2,Saisie!J16)</f>
        <v>0</v>
      </c>
      <c r="M2" s="23">
        <f>IF(Saisie!K16="",G2+I2+K2,Saisie!K16)</f>
        <v>0</v>
      </c>
      <c r="N2" s="23">
        <f>Saisie!L16</f>
        <v>0</v>
      </c>
      <c r="O2" s="23">
        <f>Saisie!M16</f>
        <v>0</v>
      </c>
      <c r="P2" s="23">
        <f>Saisie!N16</f>
        <v>0</v>
      </c>
      <c r="Q2" s="23">
        <f>Saisie!O16</f>
        <v>0</v>
      </c>
      <c r="R2" s="23">
        <f>Saisie!P16</f>
        <v>0</v>
      </c>
      <c r="S2" s="23">
        <f>Saisie!Q16</f>
        <v>0</v>
      </c>
      <c r="T2" s="23">
        <f>IF(Saisie!R16="",N2+P2+R2,Saisie!R16)</f>
        <v>0</v>
      </c>
      <c r="U2" s="23">
        <f>IF(Saisie!S16="",O2+Q2+S2,Saisie!S16)</f>
        <v>0</v>
      </c>
      <c r="V2" s="23">
        <f>Saisie!T16</f>
        <v>0</v>
      </c>
      <c r="W2" s="23">
        <f>Saisie!U16</f>
        <v>0</v>
      </c>
      <c r="X2" s="23">
        <f>Saisie!V16</f>
        <v>0</v>
      </c>
      <c r="Y2" s="23">
        <f>Saisie!W16</f>
        <v>0</v>
      </c>
      <c r="Z2" s="23">
        <f>Saisie!X16</f>
        <v>0</v>
      </c>
      <c r="AA2" s="23">
        <f>Saisie!Y16</f>
        <v>0</v>
      </c>
      <c r="AB2" s="23">
        <f>IF(Saisie!Z16="",V2+X2+Z2,Saisie!Z16)</f>
        <v>0</v>
      </c>
      <c r="AC2" s="23">
        <f>IF(Saisie!AA16="",W2+Y2+AA2,Saisie!AA16)</f>
        <v>0</v>
      </c>
      <c r="AD2" s="23">
        <f>Saisie!AB16</f>
        <v>0</v>
      </c>
      <c r="AE2" s="23">
        <f>Saisie!AC16</f>
        <v>0</v>
      </c>
      <c r="AF2" s="23">
        <f>Saisie!AD16</f>
        <v>0</v>
      </c>
      <c r="AG2" s="23">
        <f>Saisie!AE16</f>
        <v>0</v>
      </c>
      <c r="AH2" s="23">
        <f>Saisie!AF16</f>
        <v>0</v>
      </c>
      <c r="AI2" s="23">
        <f>Saisie!AG16</f>
        <v>0</v>
      </c>
      <c r="AJ2" s="23">
        <f>IF(Saisie!AH16="",AD2+AF2+AH2,Saisie!AH16)</f>
        <v>0</v>
      </c>
      <c r="AK2" s="23">
        <f>IF(Saisie!AI16="",AE2+AG2+AI2,Saisie!AI16)</f>
        <v>0</v>
      </c>
      <c r="AL2" s="23">
        <f>L2+T2+AB2+AJ2</f>
        <v>0</v>
      </c>
      <c r="AM2" s="23">
        <f>M2+U2+AC2+AK2</f>
        <v>0</v>
      </c>
      <c r="AN2" s="23" t="e">
        <f t="shared" ref="AN2:AN33" si="0">E2*G2*(volume_friction/1000)</f>
        <v>#VALUE!</v>
      </c>
      <c r="AO2" s="95" t="e">
        <f>F2/AN2</f>
        <v>#VALUE!</v>
      </c>
      <c r="AP2" s="96" t="e">
        <f t="shared" ref="AP2:AP33" si="1">F2/G2/(volume_friction/1000)</f>
        <v>#DIV/0!</v>
      </c>
      <c r="AQ2" s="23" t="e">
        <f t="shared" ref="AQ2:AQ33" si="2">E2*I2*(volume_friction/1000)</f>
        <v>#VALUE!</v>
      </c>
      <c r="AR2" s="95" t="e">
        <f>H2/AQ2</f>
        <v>#VALUE!</v>
      </c>
      <c r="AS2" s="96" t="e">
        <f t="shared" ref="AS2:AS33" si="3">H2/I2/(volume_friction/1000)</f>
        <v>#DIV/0!</v>
      </c>
      <c r="AT2" s="23" t="e">
        <f t="shared" ref="AT2:AT33" si="4">E2*K2*(volume_friction/1000)</f>
        <v>#VALUE!</v>
      </c>
      <c r="AU2" s="95" t="e">
        <f>J2/AT2</f>
        <v>#VALUE!</v>
      </c>
      <c r="AV2" s="96" t="e">
        <f t="shared" ref="AV2:AV33" si="5">J2/K2/(volume_friction/1000)</f>
        <v>#DIV/0!</v>
      </c>
      <c r="AW2" s="23" t="e">
        <f t="shared" ref="AW2:AW33" si="6">E2*M2*(volume_friction/1000)</f>
        <v>#VALUE!</v>
      </c>
      <c r="AX2" s="95" t="e">
        <f>L2/AW2</f>
        <v>#VALUE!</v>
      </c>
      <c r="AY2" s="96" t="e">
        <f t="shared" ref="AY2:AY33" si="7">L2/M2/(volume_friction/1000)</f>
        <v>#DIV/0!</v>
      </c>
      <c r="AZ2" s="23" t="e">
        <f t="shared" ref="AZ2:AZ33" si="8">E2*O2*(volume_friction/1000)</f>
        <v>#VALUE!</v>
      </c>
      <c r="BA2" s="95" t="e">
        <f>N2/AZ2</f>
        <v>#VALUE!</v>
      </c>
      <c r="BB2" s="96" t="e">
        <f t="shared" ref="BB2:BB33" si="9">N2/O2/(volume_friction/1000)</f>
        <v>#DIV/0!</v>
      </c>
      <c r="BC2" s="23" t="e">
        <f t="shared" ref="BC2:BC33" si="10">E2*Q2*(volume_friction/1000)</f>
        <v>#VALUE!</v>
      </c>
      <c r="BD2" s="95" t="e">
        <f>P2/BC2</f>
        <v>#VALUE!</v>
      </c>
      <c r="BE2" s="96" t="e">
        <f t="shared" ref="BE2:BE33" si="11">P2/Q2/(volume_friction/1000)</f>
        <v>#DIV/0!</v>
      </c>
      <c r="BF2" s="23" t="e">
        <f t="shared" ref="BF2:BF33" si="12">E2*S2*(volume_friction/1000)</f>
        <v>#VALUE!</v>
      </c>
      <c r="BG2" s="95" t="e">
        <f>R2/BF2</f>
        <v>#VALUE!</v>
      </c>
      <c r="BH2" s="96" t="e">
        <f t="shared" ref="BH2:BH33" si="13">R2/S2/(volume_friction/1000)</f>
        <v>#DIV/0!</v>
      </c>
      <c r="BI2" s="23" t="e">
        <f t="shared" ref="BI2:BI33" si="14">E2*U2*(volume_friction/1000)</f>
        <v>#VALUE!</v>
      </c>
      <c r="BJ2" s="95" t="e">
        <f>T2/BI2</f>
        <v>#VALUE!</v>
      </c>
      <c r="BK2" s="96" t="e">
        <f t="shared" ref="BK2:BK33" si="15">T2/U2/(volume_friction/1000)</f>
        <v>#DIV/0!</v>
      </c>
      <c r="BL2" s="23" t="e">
        <f t="shared" ref="BL2:BL33" si="16">E2*W2*(volume_friction/1000)</f>
        <v>#VALUE!</v>
      </c>
      <c r="BM2" s="95" t="e">
        <f>V2/BL2</f>
        <v>#VALUE!</v>
      </c>
      <c r="BN2" s="96" t="e">
        <f t="shared" ref="BN2:BN33" si="17">V2/W2/(volume_friction/1000)</f>
        <v>#DIV/0!</v>
      </c>
      <c r="BO2" s="23" t="e">
        <f t="shared" ref="BO2:BO33" si="18">E2*Y2*(volume_friction/1000)</f>
        <v>#VALUE!</v>
      </c>
      <c r="BP2" s="95" t="e">
        <f>X2/BO2</f>
        <v>#VALUE!</v>
      </c>
      <c r="BQ2" s="96" t="e">
        <f t="shared" ref="BQ2:BQ33" si="19">X2/Y2/(volume_friction/1000)</f>
        <v>#DIV/0!</v>
      </c>
      <c r="BR2" s="23" t="e">
        <f t="shared" ref="BR2:BR33" si="20">E2*AA2*(volume_friction/1000)</f>
        <v>#VALUE!</v>
      </c>
      <c r="BS2" s="95" t="e">
        <f>Z2/BR2</f>
        <v>#VALUE!</v>
      </c>
      <c r="BT2" s="96" t="e">
        <f t="shared" ref="BT2:BT33" si="21">Z2/AA2/(volume_friction/1000)</f>
        <v>#DIV/0!</v>
      </c>
      <c r="BU2" s="23" t="e">
        <f t="shared" ref="BU2:BU33" si="22">E2*AC2*(volume_friction/1000)</f>
        <v>#VALUE!</v>
      </c>
      <c r="BV2" s="95" t="e">
        <f>AB2/BU2</f>
        <v>#VALUE!</v>
      </c>
      <c r="BW2" s="96" t="e">
        <f t="shared" ref="BW2:BW33" si="23">AB2/AC2/(volume_friction/1000)</f>
        <v>#DIV/0!</v>
      </c>
      <c r="BX2" s="23" t="e">
        <f t="shared" ref="BX2:BX33" si="24">E2*AE2*(volume_friction/1000)</f>
        <v>#VALUE!</v>
      </c>
      <c r="BY2" s="95" t="e">
        <f>AD2/BX2</f>
        <v>#VALUE!</v>
      </c>
      <c r="BZ2" s="96" t="e">
        <f t="shared" ref="BZ2:BZ33" si="25">AD2/AE2/(volume_friction/1000)</f>
        <v>#DIV/0!</v>
      </c>
      <c r="CA2" s="23" t="e">
        <f t="shared" ref="CA2:CA33" si="26">E2*AG2*(volume_friction/1000)</f>
        <v>#VALUE!</v>
      </c>
      <c r="CB2" s="95" t="e">
        <f>AF2/CA2</f>
        <v>#VALUE!</v>
      </c>
      <c r="CC2" s="96" t="e">
        <f t="shared" ref="CC2:CC33" si="27">AF2/AG2/(volume_friction/1000)</f>
        <v>#DIV/0!</v>
      </c>
      <c r="CD2" s="23" t="e">
        <f t="shared" ref="CD2:CD33" si="28">E2*AI2*(volume_friction/1000)</f>
        <v>#VALUE!</v>
      </c>
      <c r="CE2" s="95" t="e">
        <f>AH2/CD2</f>
        <v>#VALUE!</v>
      </c>
      <c r="CF2" s="96" t="e">
        <f t="shared" ref="CF2:CF33" si="29">AH2/AI2/(volume_friction/1000)</f>
        <v>#DIV/0!</v>
      </c>
      <c r="CG2" s="23" t="e">
        <f t="shared" ref="CG2:CG33" si="30">E2*AK2*(volume_friction/1000)</f>
        <v>#VALUE!</v>
      </c>
      <c r="CH2" s="95" t="e">
        <f>AJ2/CG2</f>
        <v>#VALUE!</v>
      </c>
      <c r="CI2" s="96" t="e">
        <f t="shared" ref="CI2:CI33" si="31">AJ2/AK2/(volume_friction/1000)</f>
        <v>#DIV/0!</v>
      </c>
      <c r="CJ2" s="23" t="e">
        <f t="shared" ref="CJ2:CJ33" si="32">E2*AM2*(volume_friction/1000)</f>
        <v>#VALUE!</v>
      </c>
      <c r="CK2" s="95" t="e">
        <f>AL2/CJ2</f>
        <v>#VALUE!</v>
      </c>
      <c r="CL2" s="96" t="e">
        <f t="shared" ref="CL2:CL33" si="33">AL2/AM2/(volume_friction/1000)</f>
        <v>#DIV/0!</v>
      </c>
    </row>
    <row r="3" spans="1:90" x14ac:dyDescent="0.2">
      <c r="A3" s="21">
        <v>2</v>
      </c>
      <c r="B3" s="22" t="str">
        <f>'Posters Trimestres'!A36</f>
        <v>Médecine</v>
      </c>
      <c r="C3" s="23">
        <f>Saisie!A17</f>
        <v>0</v>
      </c>
      <c r="D3" s="23">
        <f>Saisie!B17</f>
        <v>0</v>
      </c>
      <c r="E3" s="23" t="str">
        <f>Saisie!C17</f>
        <v/>
      </c>
      <c r="F3" s="23">
        <f>Saisie!D17</f>
        <v>0</v>
      </c>
      <c r="G3" s="23">
        <f>Saisie!E17</f>
        <v>0</v>
      </c>
      <c r="H3" s="23">
        <f>Saisie!F17</f>
        <v>0</v>
      </c>
      <c r="I3" s="23">
        <f>Saisie!G17</f>
        <v>0</v>
      </c>
      <c r="J3" s="23">
        <f>Saisie!H17</f>
        <v>0</v>
      </c>
      <c r="K3" s="23">
        <f>Saisie!I17</f>
        <v>0</v>
      </c>
      <c r="L3" s="23">
        <f>IF(Saisie!J17="",F3+H3+J3,Saisie!J17)</f>
        <v>0</v>
      </c>
      <c r="M3" s="23">
        <f>IF(Saisie!K17="",G3+I3+K3,Saisie!K17)</f>
        <v>0</v>
      </c>
      <c r="N3" s="23">
        <f>Saisie!L17</f>
        <v>0</v>
      </c>
      <c r="O3" s="23">
        <f>Saisie!M17</f>
        <v>0</v>
      </c>
      <c r="P3" s="23">
        <f>Saisie!N17</f>
        <v>0</v>
      </c>
      <c r="Q3" s="23">
        <f>Saisie!O17</f>
        <v>0</v>
      </c>
      <c r="R3" s="23">
        <f>Saisie!P17</f>
        <v>0</v>
      </c>
      <c r="S3" s="23">
        <f>Saisie!Q17</f>
        <v>0</v>
      </c>
      <c r="T3" s="23">
        <f>IF(Saisie!R17="",N3+P3+R3,Saisie!R17)</f>
        <v>0</v>
      </c>
      <c r="U3" s="23">
        <f>IF(Saisie!S17="",O3+Q3+S3,Saisie!S17)</f>
        <v>0</v>
      </c>
      <c r="V3" s="23">
        <f>Saisie!T17</f>
        <v>0</v>
      </c>
      <c r="W3" s="23">
        <f>Saisie!U17</f>
        <v>0</v>
      </c>
      <c r="X3" s="23">
        <f>Saisie!V17</f>
        <v>0</v>
      </c>
      <c r="Y3" s="23">
        <f>Saisie!W17</f>
        <v>0</v>
      </c>
      <c r="Z3" s="23">
        <f>Saisie!X17</f>
        <v>0</v>
      </c>
      <c r="AA3" s="23">
        <f>Saisie!Y17</f>
        <v>0</v>
      </c>
      <c r="AB3" s="23">
        <f>IF(Saisie!Z17="",V3+X3+Z3,Saisie!Z17)</f>
        <v>0</v>
      </c>
      <c r="AC3" s="23">
        <f>IF(Saisie!AA17="",W3+Y3+AA3,Saisie!AA17)</f>
        <v>0</v>
      </c>
      <c r="AD3" s="23">
        <f>Saisie!AB17</f>
        <v>0</v>
      </c>
      <c r="AE3" s="23">
        <f>Saisie!AC17</f>
        <v>0</v>
      </c>
      <c r="AF3" s="23">
        <f>Saisie!AD17</f>
        <v>0</v>
      </c>
      <c r="AG3" s="23">
        <f>Saisie!AE17</f>
        <v>0</v>
      </c>
      <c r="AH3" s="23">
        <f>Saisie!AF17</f>
        <v>0</v>
      </c>
      <c r="AI3" s="23">
        <f>Saisie!AG17</f>
        <v>0</v>
      </c>
      <c r="AJ3" s="23">
        <f>IF(Saisie!AH17="",AD3+AF3+AH3,Saisie!AH17)</f>
        <v>0</v>
      </c>
      <c r="AK3" s="23">
        <f>IF(Saisie!AI17="",AE3+AG3+AI3,Saisie!AI17)</f>
        <v>0</v>
      </c>
      <c r="AL3" s="23">
        <f t="shared" ref="AL3:AL11" si="34">L3+T3+AB3+AJ3</f>
        <v>0</v>
      </c>
      <c r="AM3" s="23">
        <f t="shared" ref="AM3:AM11" si="35">M3+U3+AC3+AK3</f>
        <v>0</v>
      </c>
      <c r="AN3" s="23" t="e">
        <f t="shared" si="0"/>
        <v>#VALUE!</v>
      </c>
      <c r="AO3" s="95" t="e">
        <f t="shared" ref="AO3:AO11" si="36">F3/AN3</f>
        <v>#VALUE!</v>
      </c>
      <c r="AP3" s="96" t="e">
        <f t="shared" si="1"/>
        <v>#DIV/0!</v>
      </c>
      <c r="AQ3" s="23" t="e">
        <f t="shared" si="2"/>
        <v>#VALUE!</v>
      </c>
      <c r="AR3" s="95" t="e">
        <f t="shared" ref="AR3:AR11" si="37">H3/AQ3</f>
        <v>#VALUE!</v>
      </c>
      <c r="AS3" s="96" t="e">
        <f t="shared" si="3"/>
        <v>#DIV/0!</v>
      </c>
      <c r="AT3" s="23" t="e">
        <f t="shared" si="4"/>
        <v>#VALUE!</v>
      </c>
      <c r="AU3" s="95" t="e">
        <f t="shared" ref="AU3:AU11" si="38">J3/AT3</f>
        <v>#VALUE!</v>
      </c>
      <c r="AV3" s="96" t="e">
        <f t="shared" si="5"/>
        <v>#DIV/0!</v>
      </c>
      <c r="AW3" s="23" t="e">
        <f t="shared" si="6"/>
        <v>#VALUE!</v>
      </c>
      <c r="AX3" s="95" t="e">
        <f t="shared" ref="AX3:AX11" si="39">L3/AW3</f>
        <v>#VALUE!</v>
      </c>
      <c r="AY3" s="96" t="e">
        <f t="shared" si="7"/>
        <v>#DIV/0!</v>
      </c>
      <c r="AZ3" s="23" t="e">
        <f t="shared" si="8"/>
        <v>#VALUE!</v>
      </c>
      <c r="BA3" s="95" t="e">
        <f t="shared" ref="BA3:BA11" si="40">N3/AZ3</f>
        <v>#VALUE!</v>
      </c>
      <c r="BB3" s="96" t="e">
        <f t="shared" si="9"/>
        <v>#DIV/0!</v>
      </c>
      <c r="BC3" s="23" t="e">
        <f t="shared" si="10"/>
        <v>#VALUE!</v>
      </c>
      <c r="BD3" s="95" t="e">
        <f t="shared" ref="BD3:BD11" si="41">P3/BC3</f>
        <v>#VALUE!</v>
      </c>
      <c r="BE3" s="96" t="e">
        <f t="shared" si="11"/>
        <v>#DIV/0!</v>
      </c>
      <c r="BF3" s="23" t="e">
        <f t="shared" si="12"/>
        <v>#VALUE!</v>
      </c>
      <c r="BG3" s="95" t="e">
        <f t="shared" ref="BG3:BG11" si="42">R3/BF3</f>
        <v>#VALUE!</v>
      </c>
      <c r="BH3" s="96" t="e">
        <f t="shared" si="13"/>
        <v>#DIV/0!</v>
      </c>
      <c r="BI3" s="23" t="e">
        <f t="shared" si="14"/>
        <v>#VALUE!</v>
      </c>
      <c r="BJ3" s="95" t="e">
        <f t="shared" ref="BJ3:BJ11" si="43">T3/BI3</f>
        <v>#VALUE!</v>
      </c>
      <c r="BK3" s="96" t="e">
        <f t="shared" si="15"/>
        <v>#DIV/0!</v>
      </c>
      <c r="BL3" s="23" t="e">
        <f t="shared" si="16"/>
        <v>#VALUE!</v>
      </c>
      <c r="BM3" s="95" t="e">
        <f t="shared" ref="BM3:BM11" si="44">V3/BL3</f>
        <v>#VALUE!</v>
      </c>
      <c r="BN3" s="96" t="e">
        <f t="shared" si="17"/>
        <v>#DIV/0!</v>
      </c>
      <c r="BO3" s="23" t="e">
        <f t="shared" si="18"/>
        <v>#VALUE!</v>
      </c>
      <c r="BP3" s="95" t="e">
        <f t="shared" ref="BP3:BP11" si="45">X3/BO3</f>
        <v>#VALUE!</v>
      </c>
      <c r="BQ3" s="96" t="e">
        <f t="shared" si="19"/>
        <v>#DIV/0!</v>
      </c>
      <c r="BR3" s="23" t="e">
        <f t="shared" si="20"/>
        <v>#VALUE!</v>
      </c>
      <c r="BS3" s="95" t="e">
        <f t="shared" ref="BS3:BS11" si="46">Z3/BR3</f>
        <v>#VALUE!</v>
      </c>
      <c r="BT3" s="96" t="e">
        <f t="shared" si="21"/>
        <v>#DIV/0!</v>
      </c>
      <c r="BU3" s="23" t="e">
        <f t="shared" si="22"/>
        <v>#VALUE!</v>
      </c>
      <c r="BV3" s="95" t="e">
        <f t="shared" ref="BV3:BV11" si="47">AB3/BU3</f>
        <v>#VALUE!</v>
      </c>
      <c r="BW3" s="96" t="e">
        <f t="shared" si="23"/>
        <v>#DIV/0!</v>
      </c>
      <c r="BX3" s="23" t="e">
        <f t="shared" si="24"/>
        <v>#VALUE!</v>
      </c>
      <c r="BY3" s="95" t="e">
        <f t="shared" ref="BY3:BY11" si="48">AD3/BX3</f>
        <v>#VALUE!</v>
      </c>
      <c r="BZ3" s="96" t="e">
        <f t="shared" si="25"/>
        <v>#DIV/0!</v>
      </c>
      <c r="CA3" s="23" t="e">
        <f t="shared" si="26"/>
        <v>#VALUE!</v>
      </c>
      <c r="CB3" s="95" t="e">
        <f t="shared" ref="CB3:CB11" si="49">AF3/CA3</f>
        <v>#VALUE!</v>
      </c>
      <c r="CC3" s="96" t="e">
        <f t="shared" si="27"/>
        <v>#DIV/0!</v>
      </c>
      <c r="CD3" s="23" t="e">
        <f t="shared" si="28"/>
        <v>#VALUE!</v>
      </c>
      <c r="CE3" s="95" t="e">
        <f t="shared" ref="CE3:CE66" si="50">AH3/CD3</f>
        <v>#VALUE!</v>
      </c>
      <c r="CF3" s="96" t="e">
        <f t="shared" si="29"/>
        <v>#DIV/0!</v>
      </c>
      <c r="CG3" s="23" t="e">
        <f t="shared" si="30"/>
        <v>#VALUE!</v>
      </c>
      <c r="CH3" s="95" t="e">
        <f t="shared" ref="CH3:CH11" si="51">AJ3/CG3</f>
        <v>#VALUE!</v>
      </c>
      <c r="CI3" s="96" t="e">
        <f t="shared" si="31"/>
        <v>#DIV/0!</v>
      </c>
      <c r="CJ3" s="23" t="e">
        <f t="shared" si="32"/>
        <v>#VALUE!</v>
      </c>
      <c r="CK3" s="95" t="e">
        <f t="shared" ref="CK3:CK11" si="52">AL3/CJ3</f>
        <v>#VALUE!</v>
      </c>
      <c r="CL3" s="96" t="e">
        <f t="shared" si="33"/>
        <v>#DIV/0!</v>
      </c>
    </row>
    <row r="4" spans="1:90" x14ac:dyDescent="0.2">
      <c r="A4" s="21">
        <v>3</v>
      </c>
      <c r="B4" s="22" t="str">
        <f>'Posters Trimestres'!A36</f>
        <v>Médecine</v>
      </c>
      <c r="C4" s="23">
        <f>Saisie!A18</f>
        <v>0</v>
      </c>
      <c r="D4" s="23">
        <f>Saisie!B18</f>
        <v>0</v>
      </c>
      <c r="E4" s="23" t="str">
        <f>Saisie!C18</f>
        <v/>
      </c>
      <c r="F4" s="23">
        <f>Saisie!D18</f>
        <v>0</v>
      </c>
      <c r="G4" s="23">
        <f>Saisie!E18</f>
        <v>0</v>
      </c>
      <c r="H4" s="23">
        <f>Saisie!F18</f>
        <v>0</v>
      </c>
      <c r="I4" s="23">
        <f>Saisie!G18</f>
        <v>0</v>
      </c>
      <c r="J4" s="23">
        <f>Saisie!H18</f>
        <v>0</v>
      </c>
      <c r="K4" s="23">
        <f>Saisie!I18</f>
        <v>0</v>
      </c>
      <c r="L4" s="23">
        <f>IF(Saisie!J18="",F4+H4+J4,Saisie!J18)</f>
        <v>0</v>
      </c>
      <c r="M4" s="23">
        <f>IF(Saisie!K18="",G4+I4+K4,Saisie!K18)</f>
        <v>0</v>
      </c>
      <c r="N4" s="23">
        <f>Saisie!L18</f>
        <v>0</v>
      </c>
      <c r="O4" s="23">
        <f>Saisie!M18</f>
        <v>0</v>
      </c>
      <c r="P4" s="23">
        <f>Saisie!N18</f>
        <v>0</v>
      </c>
      <c r="Q4" s="23">
        <f>Saisie!O18</f>
        <v>0</v>
      </c>
      <c r="R4" s="23">
        <f>Saisie!P18</f>
        <v>0</v>
      </c>
      <c r="S4" s="23">
        <f>Saisie!Q18</f>
        <v>0</v>
      </c>
      <c r="T4" s="23">
        <f>IF(Saisie!R18="",N4+P4+R4,Saisie!R18)</f>
        <v>0</v>
      </c>
      <c r="U4" s="23">
        <f>IF(Saisie!S18="",O4+Q4+S4,Saisie!S18)</f>
        <v>0</v>
      </c>
      <c r="V4" s="23">
        <f>Saisie!T18</f>
        <v>0</v>
      </c>
      <c r="W4" s="23">
        <f>Saisie!U18</f>
        <v>0</v>
      </c>
      <c r="X4" s="23">
        <f>Saisie!V18</f>
        <v>0</v>
      </c>
      <c r="Y4" s="23">
        <f>Saisie!W18</f>
        <v>0</v>
      </c>
      <c r="Z4" s="23">
        <f>Saisie!X18</f>
        <v>0</v>
      </c>
      <c r="AA4" s="23">
        <f>Saisie!Y18</f>
        <v>0</v>
      </c>
      <c r="AB4" s="23">
        <f>IF(Saisie!Z18="",V4+X4+Z4,Saisie!Z18)</f>
        <v>0</v>
      </c>
      <c r="AC4" s="23">
        <f>IF(Saisie!AA18="",W4+Y4+AA4,Saisie!AA18)</f>
        <v>0</v>
      </c>
      <c r="AD4" s="23">
        <f>Saisie!AB18</f>
        <v>0</v>
      </c>
      <c r="AE4" s="23">
        <f>Saisie!AC18</f>
        <v>0</v>
      </c>
      <c r="AF4" s="23">
        <f>Saisie!AD18</f>
        <v>0</v>
      </c>
      <c r="AG4" s="23">
        <f>Saisie!AE18</f>
        <v>0</v>
      </c>
      <c r="AH4" s="23">
        <f>Saisie!AF18</f>
        <v>0</v>
      </c>
      <c r="AI4" s="23">
        <f>Saisie!AG18</f>
        <v>0</v>
      </c>
      <c r="AJ4" s="23">
        <f>IF(Saisie!AH18="",AD4+AF4+AH4,Saisie!AH18)</f>
        <v>0</v>
      </c>
      <c r="AK4" s="23">
        <f>IF(Saisie!AI18="",AE4+AG4+AI4,Saisie!AI18)</f>
        <v>0</v>
      </c>
      <c r="AL4" s="23">
        <f t="shared" si="34"/>
        <v>0</v>
      </c>
      <c r="AM4" s="23">
        <f t="shared" si="35"/>
        <v>0</v>
      </c>
      <c r="AN4" s="23" t="e">
        <f t="shared" si="0"/>
        <v>#VALUE!</v>
      </c>
      <c r="AO4" s="95" t="e">
        <f t="shared" si="36"/>
        <v>#VALUE!</v>
      </c>
      <c r="AP4" s="96" t="e">
        <f t="shared" si="1"/>
        <v>#DIV/0!</v>
      </c>
      <c r="AQ4" s="23" t="e">
        <f t="shared" si="2"/>
        <v>#VALUE!</v>
      </c>
      <c r="AR4" s="95" t="e">
        <f t="shared" si="37"/>
        <v>#VALUE!</v>
      </c>
      <c r="AS4" s="96" t="e">
        <f t="shared" si="3"/>
        <v>#DIV/0!</v>
      </c>
      <c r="AT4" s="23" t="e">
        <f t="shared" si="4"/>
        <v>#VALUE!</v>
      </c>
      <c r="AU4" s="95" t="e">
        <f t="shared" si="38"/>
        <v>#VALUE!</v>
      </c>
      <c r="AV4" s="96" t="e">
        <f t="shared" si="5"/>
        <v>#DIV/0!</v>
      </c>
      <c r="AW4" s="23" t="e">
        <f t="shared" si="6"/>
        <v>#VALUE!</v>
      </c>
      <c r="AX4" s="95" t="e">
        <f t="shared" si="39"/>
        <v>#VALUE!</v>
      </c>
      <c r="AY4" s="96" t="e">
        <f t="shared" si="7"/>
        <v>#DIV/0!</v>
      </c>
      <c r="AZ4" s="23" t="e">
        <f t="shared" si="8"/>
        <v>#VALUE!</v>
      </c>
      <c r="BA4" s="95" t="e">
        <f t="shared" si="40"/>
        <v>#VALUE!</v>
      </c>
      <c r="BB4" s="96" t="e">
        <f t="shared" si="9"/>
        <v>#DIV/0!</v>
      </c>
      <c r="BC4" s="23" t="e">
        <f t="shared" si="10"/>
        <v>#VALUE!</v>
      </c>
      <c r="BD4" s="95" t="e">
        <f t="shared" si="41"/>
        <v>#VALUE!</v>
      </c>
      <c r="BE4" s="96" t="e">
        <f t="shared" si="11"/>
        <v>#DIV/0!</v>
      </c>
      <c r="BF4" s="23" t="e">
        <f t="shared" si="12"/>
        <v>#VALUE!</v>
      </c>
      <c r="BG4" s="95" t="e">
        <f t="shared" si="42"/>
        <v>#VALUE!</v>
      </c>
      <c r="BH4" s="96" t="e">
        <f t="shared" si="13"/>
        <v>#DIV/0!</v>
      </c>
      <c r="BI4" s="23" t="e">
        <f t="shared" si="14"/>
        <v>#VALUE!</v>
      </c>
      <c r="BJ4" s="95" t="e">
        <f t="shared" si="43"/>
        <v>#VALUE!</v>
      </c>
      <c r="BK4" s="96" t="e">
        <f t="shared" si="15"/>
        <v>#DIV/0!</v>
      </c>
      <c r="BL4" s="23" t="e">
        <f t="shared" si="16"/>
        <v>#VALUE!</v>
      </c>
      <c r="BM4" s="95" t="e">
        <f t="shared" si="44"/>
        <v>#VALUE!</v>
      </c>
      <c r="BN4" s="96" t="e">
        <f t="shared" si="17"/>
        <v>#DIV/0!</v>
      </c>
      <c r="BO4" s="23" t="e">
        <f t="shared" si="18"/>
        <v>#VALUE!</v>
      </c>
      <c r="BP4" s="95" t="e">
        <f t="shared" si="45"/>
        <v>#VALUE!</v>
      </c>
      <c r="BQ4" s="96" t="e">
        <f t="shared" si="19"/>
        <v>#DIV/0!</v>
      </c>
      <c r="BR4" s="23" t="e">
        <f t="shared" si="20"/>
        <v>#VALUE!</v>
      </c>
      <c r="BS4" s="95" t="e">
        <f t="shared" si="46"/>
        <v>#VALUE!</v>
      </c>
      <c r="BT4" s="96" t="e">
        <f t="shared" si="21"/>
        <v>#DIV/0!</v>
      </c>
      <c r="BU4" s="23" t="e">
        <f t="shared" si="22"/>
        <v>#VALUE!</v>
      </c>
      <c r="BV4" s="95" t="e">
        <f t="shared" si="47"/>
        <v>#VALUE!</v>
      </c>
      <c r="BW4" s="96" t="e">
        <f t="shared" si="23"/>
        <v>#DIV/0!</v>
      </c>
      <c r="BX4" s="23" t="e">
        <f t="shared" si="24"/>
        <v>#VALUE!</v>
      </c>
      <c r="BY4" s="95" t="e">
        <f t="shared" si="48"/>
        <v>#VALUE!</v>
      </c>
      <c r="BZ4" s="96" t="e">
        <f t="shared" si="25"/>
        <v>#DIV/0!</v>
      </c>
      <c r="CA4" s="23" t="e">
        <f t="shared" si="26"/>
        <v>#VALUE!</v>
      </c>
      <c r="CB4" s="95" t="e">
        <f t="shared" si="49"/>
        <v>#VALUE!</v>
      </c>
      <c r="CC4" s="96" t="e">
        <f t="shared" si="27"/>
        <v>#DIV/0!</v>
      </c>
      <c r="CD4" s="23" t="e">
        <f t="shared" si="28"/>
        <v>#VALUE!</v>
      </c>
      <c r="CE4" s="95" t="e">
        <f t="shared" si="50"/>
        <v>#VALUE!</v>
      </c>
      <c r="CF4" s="96" t="e">
        <f t="shared" si="29"/>
        <v>#DIV/0!</v>
      </c>
      <c r="CG4" s="23" t="e">
        <f t="shared" si="30"/>
        <v>#VALUE!</v>
      </c>
      <c r="CH4" s="95" t="e">
        <f t="shared" si="51"/>
        <v>#VALUE!</v>
      </c>
      <c r="CI4" s="96" t="e">
        <f t="shared" si="31"/>
        <v>#DIV/0!</v>
      </c>
      <c r="CJ4" s="23" t="e">
        <f t="shared" si="32"/>
        <v>#VALUE!</v>
      </c>
      <c r="CK4" s="95" t="e">
        <f t="shared" si="52"/>
        <v>#VALUE!</v>
      </c>
      <c r="CL4" s="96" t="e">
        <f t="shared" si="33"/>
        <v>#DIV/0!</v>
      </c>
    </row>
    <row r="5" spans="1:90" x14ac:dyDescent="0.2">
      <c r="A5" s="21">
        <v>4</v>
      </c>
      <c r="B5" s="22" t="str">
        <f>'Posters Trimestres'!A36</f>
        <v>Médecine</v>
      </c>
      <c r="C5" s="23">
        <f>Saisie!A19</f>
        <v>0</v>
      </c>
      <c r="D5" s="23">
        <f>Saisie!B19</f>
        <v>0</v>
      </c>
      <c r="E5" s="23" t="str">
        <f>Saisie!C19</f>
        <v/>
      </c>
      <c r="F5" s="23">
        <f>Saisie!D19</f>
        <v>0</v>
      </c>
      <c r="G5" s="23">
        <f>Saisie!E19</f>
        <v>0</v>
      </c>
      <c r="H5" s="23">
        <f>Saisie!F19</f>
        <v>0</v>
      </c>
      <c r="I5" s="23">
        <f>Saisie!G19</f>
        <v>0</v>
      </c>
      <c r="J5" s="23">
        <f>Saisie!H19</f>
        <v>0</v>
      </c>
      <c r="K5" s="23">
        <f>Saisie!I19</f>
        <v>0</v>
      </c>
      <c r="L5" s="23">
        <f>IF(Saisie!J19="",F5+H5+J5,Saisie!J19)</f>
        <v>0</v>
      </c>
      <c r="M5" s="23">
        <f>IF(Saisie!K19="",G5+I5+K5,Saisie!K19)</f>
        <v>0</v>
      </c>
      <c r="N5" s="23">
        <f>Saisie!L19</f>
        <v>0</v>
      </c>
      <c r="O5" s="23">
        <f>Saisie!M19</f>
        <v>0</v>
      </c>
      <c r="P5" s="23">
        <f>Saisie!N19</f>
        <v>0</v>
      </c>
      <c r="Q5" s="23">
        <f>Saisie!O19</f>
        <v>0</v>
      </c>
      <c r="R5" s="23">
        <f>Saisie!P19</f>
        <v>0</v>
      </c>
      <c r="S5" s="23">
        <f>Saisie!Q19</f>
        <v>0</v>
      </c>
      <c r="T5" s="23">
        <f>IF(Saisie!R19="",N5+P5+R5,Saisie!R19)</f>
        <v>0</v>
      </c>
      <c r="U5" s="23">
        <f>IF(Saisie!S19="",O5+Q5+S5,Saisie!S19)</f>
        <v>0</v>
      </c>
      <c r="V5" s="23">
        <f>Saisie!T19</f>
        <v>0</v>
      </c>
      <c r="W5" s="23">
        <f>Saisie!U19</f>
        <v>0</v>
      </c>
      <c r="X5" s="23">
        <f>Saisie!V19</f>
        <v>0</v>
      </c>
      <c r="Y5" s="23">
        <f>Saisie!W19</f>
        <v>0</v>
      </c>
      <c r="Z5" s="23">
        <f>Saisie!X19</f>
        <v>0</v>
      </c>
      <c r="AA5" s="23">
        <f>Saisie!Y19</f>
        <v>0</v>
      </c>
      <c r="AB5" s="23">
        <f>IF(Saisie!Z19="",V5+X5+Z5,Saisie!Z19)</f>
        <v>0</v>
      </c>
      <c r="AC5" s="23">
        <f>IF(Saisie!AA19="",W5+Y5+AA5,Saisie!AA19)</f>
        <v>0</v>
      </c>
      <c r="AD5" s="23">
        <f>Saisie!AB19</f>
        <v>0</v>
      </c>
      <c r="AE5" s="23">
        <f>Saisie!AC19</f>
        <v>0</v>
      </c>
      <c r="AF5" s="23">
        <f>Saisie!AD19</f>
        <v>0</v>
      </c>
      <c r="AG5" s="23">
        <f>Saisie!AE19</f>
        <v>0</v>
      </c>
      <c r="AH5" s="23">
        <f>Saisie!AF19</f>
        <v>0</v>
      </c>
      <c r="AI5" s="23">
        <f>Saisie!AG19</f>
        <v>0</v>
      </c>
      <c r="AJ5" s="23">
        <f>IF(Saisie!AH19="",AD5+AF5+AH5,Saisie!AH19)</f>
        <v>0</v>
      </c>
      <c r="AK5" s="23">
        <f>IF(Saisie!AI19="",AE5+AG5+AI5,Saisie!AI19)</f>
        <v>0</v>
      </c>
      <c r="AL5" s="23">
        <f t="shared" si="34"/>
        <v>0</v>
      </c>
      <c r="AM5" s="23">
        <f t="shared" si="35"/>
        <v>0</v>
      </c>
      <c r="AN5" s="23" t="e">
        <f t="shared" si="0"/>
        <v>#VALUE!</v>
      </c>
      <c r="AO5" s="95" t="e">
        <f t="shared" si="36"/>
        <v>#VALUE!</v>
      </c>
      <c r="AP5" s="96" t="e">
        <f t="shared" si="1"/>
        <v>#DIV/0!</v>
      </c>
      <c r="AQ5" s="23" t="e">
        <f t="shared" si="2"/>
        <v>#VALUE!</v>
      </c>
      <c r="AR5" s="95" t="e">
        <f t="shared" si="37"/>
        <v>#VALUE!</v>
      </c>
      <c r="AS5" s="96" t="e">
        <f t="shared" si="3"/>
        <v>#DIV/0!</v>
      </c>
      <c r="AT5" s="23" t="e">
        <f t="shared" si="4"/>
        <v>#VALUE!</v>
      </c>
      <c r="AU5" s="95" t="e">
        <f t="shared" si="38"/>
        <v>#VALUE!</v>
      </c>
      <c r="AV5" s="96" t="e">
        <f t="shared" si="5"/>
        <v>#DIV/0!</v>
      </c>
      <c r="AW5" s="23" t="e">
        <f t="shared" si="6"/>
        <v>#VALUE!</v>
      </c>
      <c r="AX5" s="95" t="e">
        <f t="shared" si="39"/>
        <v>#VALUE!</v>
      </c>
      <c r="AY5" s="96" t="e">
        <f t="shared" si="7"/>
        <v>#DIV/0!</v>
      </c>
      <c r="AZ5" s="23" t="e">
        <f t="shared" si="8"/>
        <v>#VALUE!</v>
      </c>
      <c r="BA5" s="95" t="e">
        <f t="shared" si="40"/>
        <v>#VALUE!</v>
      </c>
      <c r="BB5" s="96" t="e">
        <f t="shared" si="9"/>
        <v>#DIV/0!</v>
      </c>
      <c r="BC5" s="23" t="e">
        <f t="shared" si="10"/>
        <v>#VALUE!</v>
      </c>
      <c r="BD5" s="95" t="e">
        <f t="shared" si="41"/>
        <v>#VALUE!</v>
      </c>
      <c r="BE5" s="96" t="e">
        <f t="shared" si="11"/>
        <v>#DIV/0!</v>
      </c>
      <c r="BF5" s="23" t="e">
        <f t="shared" si="12"/>
        <v>#VALUE!</v>
      </c>
      <c r="BG5" s="95" t="e">
        <f t="shared" si="42"/>
        <v>#VALUE!</v>
      </c>
      <c r="BH5" s="96" t="e">
        <f t="shared" si="13"/>
        <v>#DIV/0!</v>
      </c>
      <c r="BI5" s="23" t="e">
        <f t="shared" si="14"/>
        <v>#VALUE!</v>
      </c>
      <c r="BJ5" s="95" t="e">
        <f t="shared" si="43"/>
        <v>#VALUE!</v>
      </c>
      <c r="BK5" s="96" t="e">
        <f t="shared" si="15"/>
        <v>#DIV/0!</v>
      </c>
      <c r="BL5" s="23" t="e">
        <f t="shared" si="16"/>
        <v>#VALUE!</v>
      </c>
      <c r="BM5" s="95" t="e">
        <f t="shared" si="44"/>
        <v>#VALUE!</v>
      </c>
      <c r="BN5" s="96" t="e">
        <f t="shared" si="17"/>
        <v>#DIV/0!</v>
      </c>
      <c r="BO5" s="23" t="e">
        <f t="shared" si="18"/>
        <v>#VALUE!</v>
      </c>
      <c r="BP5" s="95" t="e">
        <f t="shared" si="45"/>
        <v>#VALUE!</v>
      </c>
      <c r="BQ5" s="96" t="e">
        <f t="shared" si="19"/>
        <v>#DIV/0!</v>
      </c>
      <c r="BR5" s="23" t="e">
        <f t="shared" si="20"/>
        <v>#VALUE!</v>
      </c>
      <c r="BS5" s="95" t="e">
        <f t="shared" si="46"/>
        <v>#VALUE!</v>
      </c>
      <c r="BT5" s="96" t="e">
        <f t="shared" si="21"/>
        <v>#DIV/0!</v>
      </c>
      <c r="BU5" s="23" t="e">
        <f t="shared" si="22"/>
        <v>#VALUE!</v>
      </c>
      <c r="BV5" s="95" t="e">
        <f t="shared" si="47"/>
        <v>#VALUE!</v>
      </c>
      <c r="BW5" s="96" t="e">
        <f t="shared" si="23"/>
        <v>#DIV/0!</v>
      </c>
      <c r="BX5" s="23" t="e">
        <f t="shared" si="24"/>
        <v>#VALUE!</v>
      </c>
      <c r="BY5" s="95" t="e">
        <f t="shared" si="48"/>
        <v>#VALUE!</v>
      </c>
      <c r="BZ5" s="96" t="e">
        <f t="shared" si="25"/>
        <v>#DIV/0!</v>
      </c>
      <c r="CA5" s="23" t="e">
        <f t="shared" si="26"/>
        <v>#VALUE!</v>
      </c>
      <c r="CB5" s="95" t="e">
        <f t="shared" si="49"/>
        <v>#VALUE!</v>
      </c>
      <c r="CC5" s="96" t="e">
        <f t="shared" si="27"/>
        <v>#DIV/0!</v>
      </c>
      <c r="CD5" s="23" t="e">
        <f t="shared" si="28"/>
        <v>#VALUE!</v>
      </c>
      <c r="CE5" s="95" t="e">
        <f t="shared" si="50"/>
        <v>#VALUE!</v>
      </c>
      <c r="CF5" s="96" t="e">
        <f t="shared" si="29"/>
        <v>#DIV/0!</v>
      </c>
      <c r="CG5" s="23" t="e">
        <f t="shared" si="30"/>
        <v>#VALUE!</v>
      </c>
      <c r="CH5" s="95" t="e">
        <f t="shared" si="51"/>
        <v>#VALUE!</v>
      </c>
      <c r="CI5" s="96" t="e">
        <f t="shared" si="31"/>
        <v>#DIV/0!</v>
      </c>
      <c r="CJ5" s="23" t="e">
        <f t="shared" si="32"/>
        <v>#VALUE!</v>
      </c>
      <c r="CK5" s="95" t="e">
        <f t="shared" si="52"/>
        <v>#VALUE!</v>
      </c>
      <c r="CL5" s="96" t="e">
        <f t="shared" si="33"/>
        <v>#DIV/0!</v>
      </c>
    </row>
    <row r="6" spans="1:90" x14ac:dyDescent="0.2">
      <c r="A6" s="21">
        <v>5</v>
      </c>
      <c r="B6" s="22" t="str">
        <f>'Posters Trimestres'!A36</f>
        <v>Médecine</v>
      </c>
      <c r="C6" s="23">
        <f>Saisie!A20</f>
        <v>0</v>
      </c>
      <c r="D6" s="23">
        <f>Saisie!B20</f>
        <v>0</v>
      </c>
      <c r="E6" s="23" t="str">
        <f>Saisie!C20</f>
        <v/>
      </c>
      <c r="F6" s="23">
        <f>Saisie!D20</f>
        <v>0</v>
      </c>
      <c r="G6" s="23">
        <f>Saisie!E20</f>
        <v>0</v>
      </c>
      <c r="H6" s="23">
        <f>Saisie!F20</f>
        <v>0</v>
      </c>
      <c r="I6" s="23">
        <f>Saisie!G20</f>
        <v>0</v>
      </c>
      <c r="J6" s="23">
        <f>Saisie!H20</f>
        <v>0</v>
      </c>
      <c r="K6" s="23">
        <f>Saisie!I20</f>
        <v>0</v>
      </c>
      <c r="L6" s="23">
        <f>IF(Saisie!J20="",F6+H6+J6,Saisie!J20)</f>
        <v>0</v>
      </c>
      <c r="M6" s="23">
        <f>IF(Saisie!K20="",G6+I6+K6,Saisie!K20)</f>
        <v>0</v>
      </c>
      <c r="N6" s="23">
        <f>Saisie!L20</f>
        <v>0</v>
      </c>
      <c r="O6" s="23">
        <f>Saisie!M20</f>
        <v>0</v>
      </c>
      <c r="P6" s="23">
        <f>Saisie!N20</f>
        <v>0</v>
      </c>
      <c r="Q6" s="23">
        <f>Saisie!O20</f>
        <v>0</v>
      </c>
      <c r="R6" s="23">
        <f>Saisie!P20</f>
        <v>0</v>
      </c>
      <c r="S6" s="23">
        <f>Saisie!Q20</f>
        <v>0</v>
      </c>
      <c r="T6" s="23">
        <f>IF(Saisie!R20="",N6+P6+R6,Saisie!R20)</f>
        <v>0</v>
      </c>
      <c r="U6" s="23">
        <f>IF(Saisie!S20="",O6+Q6+S6,Saisie!S20)</f>
        <v>0</v>
      </c>
      <c r="V6" s="23">
        <f>Saisie!T20</f>
        <v>0</v>
      </c>
      <c r="W6" s="23">
        <f>Saisie!U20</f>
        <v>0</v>
      </c>
      <c r="X6" s="23">
        <f>Saisie!V20</f>
        <v>0</v>
      </c>
      <c r="Y6" s="23">
        <f>Saisie!W20</f>
        <v>0</v>
      </c>
      <c r="Z6" s="23">
        <f>Saisie!X20</f>
        <v>0</v>
      </c>
      <c r="AA6" s="23">
        <f>Saisie!Y20</f>
        <v>0</v>
      </c>
      <c r="AB6" s="23">
        <f>IF(Saisie!Z20="",V6+X6+Z6,Saisie!Z20)</f>
        <v>0</v>
      </c>
      <c r="AC6" s="23">
        <f>IF(Saisie!AA20="",W6+Y6+AA6,Saisie!AA20)</f>
        <v>0</v>
      </c>
      <c r="AD6" s="23">
        <f>Saisie!AB20</f>
        <v>0</v>
      </c>
      <c r="AE6" s="23">
        <f>Saisie!AC20</f>
        <v>0</v>
      </c>
      <c r="AF6" s="23">
        <f>Saisie!AD20</f>
        <v>0</v>
      </c>
      <c r="AG6" s="23">
        <f>Saisie!AE20</f>
        <v>0</v>
      </c>
      <c r="AH6" s="23">
        <f>Saisie!AF20</f>
        <v>0</v>
      </c>
      <c r="AI6" s="23">
        <f>Saisie!AG20</f>
        <v>0</v>
      </c>
      <c r="AJ6" s="23">
        <f>IF(Saisie!AH20="",AD6+AF6+AH6,Saisie!AH20)</f>
        <v>0</v>
      </c>
      <c r="AK6" s="23">
        <f>IF(Saisie!AI20="",AE6+AG6+AI6,Saisie!AI20)</f>
        <v>0</v>
      </c>
      <c r="AL6" s="23">
        <f t="shared" si="34"/>
        <v>0</v>
      </c>
      <c r="AM6" s="23">
        <f t="shared" si="35"/>
        <v>0</v>
      </c>
      <c r="AN6" s="23" t="e">
        <f t="shared" si="0"/>
        <v>#VALUE!</v>
      </c>
      <c r="AO6" s="95" t="e">
        <f t="shared" si="36"/>
        <v>#VALUE!</v>
      </c>
      <c r="AP6" s="96" t="e">
        <f t="shared" si="1"/>
        <v>#DIV/0!</v>
      </c>
      <c r="AQ6" s="23" t="e">
        <f t="shared" si="2"/>
        <v>#VALUE!</v>
      </c>
      <c r="AR6" s="95" t="e">
        <f t="shared" si="37"/>
        <v>#VALUE!</v>
      </c>
      <c r="AS6" s="96" t="e">
        <f t="shared" si="3"/>
        <v>#DIV/0!</v>
      </c>
      <c r="AT6" s="23" t="e">
        <f t="shared" si="4"/>
        <v>#VALUE!</v>
      </c>
      <c r="AU6" s="95" t="e">
        <f t="shared" si="38"/>
        <v>#VALUE!</v>
      </c>
      <c r="AV6" s="96" t="e">
        <f t="shared" si="5"/>
        <v>#DIV/0!</v>
      </c>
      <c r="AW6" s="23" t="e">
        <f t="shared" si="6"/>
        <v>#VALUE!</v>
      </c>
      <c r="AX6" s="95" t="e">
        <f t="shared" si="39"/>
        <v>#VALUE!</v>
      </c>
      <c r="AY6" s="96" t="e">
        <f t="shared" si="7"/>
        <v>#DIV/0!</v>
      </c>
      <c r="AZ6" s="23" t="e">
        <f t="shared" si="8"/>
        <v>#VALUE!</v>
      </c>
      <c r="BA6" s="95" t="e">
        <f t="shared" si="40"/>
        <v>#VALUE!</v>
      </c>
      <c r="BB6" s="96" t="e">
        <f t="shared" si="9"/>
        <v>#DIV/0!</v>
      </c>
      <c r="BC6" s="23" t="e">
        <f t="shared" si="10"/>
        <v>#VALUE!</v>
      </c>
      <c r="BD6" s="95" t="e">
        <f t="shared" si="41"/>
        <v>#VALUE!</v>
      </c>
      <c r="BE6" s="96" t="e">
        <f t="shared" si="11"/>
        <v>#DIV/0!</v>
      </c>
      <c r="BF6" s="23" t="e">
        <f t="shared" si="12"/>
        <v>#VALUE!</v>
      </c>
      <c r="BG6" s="95" t="e">
        <f t="shared" si="42"/>
        <v>#VALUE!</v>
      </c>
      <c r="BH6" s="96" t="e">
        <f t="shared" si="13"/>
        <v>#DIV/0!</v>
      </c>
      <c r="BI6" s="23" t="e">
        <f t="shared" si="14"/>
        <v>#VALUE!</v>
      </c>
      <c r="BJ6" s="95" t="e">
        <f t="shared" si="43"/>
        <v>#VALUE!</v>
      </c>
      <c r="BK6" s="96" t="e">
        <f t="shared" si="15"/>
        <v>#DIV/0!</v>
      </c>
      <c r="BL6" s="23" t="e">
        <f t="shared" si="16"/>
        <v>#VALUE!</v>
      </c>
      <c r="BM6" s="95" t="e">
        <f t="shared" si="44"/>
        <v>#VALUE!</v>
      </c>
      <c r="BN6" s="96" t="e">
        <f t="shared" si="17"/>
        <v>#DIV/0!</v>
      </c>
      <c r="BO6" s="23" t="e">
        <f t="shared" si="18"/>
        <v>#VALUE!</v>
      </c>
      <c r="BP6" s="95" t="e">
        <f t="shared" si="45"/>
        <v>#VALUE!</v>
      </c>
      <c r="BQ6" s="96" t="e">
        <f t="shared" si="19"/>
        <v>#DIV/0!</v>
      </c>
      <c r="BR6" s="23" t="e">
        <f t="shared" si="20"/>
        <v>#VALUE!</v>
      </c>
      <c r="BS6" s="95" t="e">
        <f t="shared" si="46"/>
        <v>#VALUE!</v>
      </c>
      <c r="BT6" s="96" t="e">
        <f t="shared" si="21"/>
        <v>#DIV/0!</v>
      </c>
      <c r="BU6" s="23" t="e">
        <f t="shared" si="22"/>
        <v>#VALUE!</v>
      </c>
      <c r="BV6" s="95" t="e">
        <f t="shared" si="47"/>
        <v>#VALUE!</v>
      </c>
      <c r="BW6" s="96" t="e">
        <f t="shared" si="23"/>
        <v>#DIV/0!</v>
      </c>
      <c r="BX6" s="23" t="e">
        <f t="shared" si="24"/>
        <v>#VALUE!</v>
      </c>
      <c r="BY6" s="95" t="e">
        <f t="shared" si="48"/>
        <v>#VALUE!</v>
      </c>
      <c r="BZ6" s="96" t="e">
        <f t="shared" si="25"/>
        <v>#DIV/0!</v>
      </c>
      <c r="CA6" s="23" t="e">
        <f t="shared" si="26"/>
        <v>#VALUE!</v>
      </c>
      <c r="CB6" s="95" t="e">
        <f t="shared" si="49"/>
        <v>#VALUE!</v>
      </c>
      <c r="CC6" s="96" t="e">
        <f t="shared" si="27"/>
        <v>#DIV/0!</v>
      </c>
      <c r="CD6" s="23" t="e">
        <f t="shared" si="28"/>
        <v>#VALUE!</v>
      </c>
      <c r="CE6" s="95" t="e">
        <f t="shared" si="50"/>
        <v>#VALUE!</v>
      </c>
      <c r="CF6" s="96" t="e">
        <f t="shared" si="29"/>
        <v>#DIV/0!</v>
      </c>
      <c r="CG6" s="23" t="e">
        <f t="shared" si="30"/>
        <v>#VALUE!</v>
      </c>
      <c r="CH6" s="95" t="e">
        <f t="shared" si="51"/>
        <v>#VALUE!</v>
      </c>
      <c r="CI6" s="96" t="e">
        <f t="shared" si="31"/>
        <v>#DIV/0!</v>
      </c>
      <c r="CJ6" s="23" t="e">
        <f t="shared" si="32"/>
        <v>#VALUE!</v>
      </c>
      <c r="CK6" s="95" t="e">
        <f t="shared" si="52"/>
        <v>#VALUE!</v>
      </c>
      <c r="CL6" s="96" t="e">
        <f t="shared" si="33"/>
        <v>#DIV/0!</v>
      </c>
    </row>
    <row r="7" spans="1:90" x14ac:dyDescent="0.2">
      <c r="A7" s="21">
        <v>6</v>
      </c>
      <c r="B7" s="22" t="str">
        <f>'Posters Trimestres'!A36</f>
        <v>Médecine</v>
      </c>
      <c r="C7" s="23">
        <f>Saisie!A21</f>
        <v>0</v>
      </c>
      <c r="D7" s="23">
        <f>Saisie!B21</f>
        <v>0</v>
      </c>
      <c r="E7" s="23" t="str">
        <f>Saisie!C21</f>
        <v/>
      </c>
      <c r="F7" s="23">
        <f>Saisie!D21</f>
        <v>0</v>
      </c>
      <c r="G7" s="23">
        <f>Saisie!E21</f>
        <v>0</v>
      </c>
      <c r="H7" s="23">
        <f>Saisie!F21</f>
        <v>0</v>
      </c>
      <c r="I7" s="23">
        <f>Saisie!G21</f>
        <v>0</v>
      </c>
      <c r="J7" s="23">
        <f>Saisie!H21</f>
        <v>0</v>
      </c>
      <c r="K7" s="23">
        <f>Saisie!I21</f>
        <v>0</v>
      </c>
      <c r="L7" s="23">
        <f>IF(Saisie!J21="",F7+H7+J7,Saisie!J21)</f>
        <v>0</v>
      </c>
      <c r="M7" s="23">
        <f>IF(Saisie!K21="",G7+I7+K7,Saisie!K21)</f>
        <v>0</v>
      </c>
      <c r="N7" s="23">
        <f>Saisie!L21</f>
        <v>0</v>
      </c>
      <c r="O7" s="23">
        <f>Saisie!M21</f>
        <v>0</v>
      </c>
      <c r="P7" s="23">
        <f>Saisie!N21</f>
        <v>0</v>
      </c>
      <c r="Q7" s="23">
        <f>Saisie!O21</f>
        <v>0</v>
      </c>
      <c r="R7" s="23">
        <f>Saisie!P21</f>
        <v>0</v>
      </c>
      <c r="S7" s="23">
        <f>Saisie!Q21</f>
        <v>0</v>
      </c>
      <c r="T7" s="23">
        <f>IF(Saisie!R21="",N7+P7+R7,Saisie!R21)</f>
        <v>0</v>
      </c>
      <c r="U7" s="23">
        <f>IF(Saisie!S21="",O7+Q7+S7,Saisie!S21)</f>
        <v>0</v>
      </c>
      <c r="V7" s="23">
        <f>Saisie!T21</f>
        <v>0</v>
      </c>
      <c r="W7" s="23">
        <f>Saisie!U21</f>
        <v>0</v>
      </c>
      <c r="X7" s="23">
        <f>Saisie!V21</f>
        <v>0</v>
      </c>
      <c r="Y7" s="23">
        <f>Saisie!W21</f>
        <v>0</v>
      </c>
      <c r="Z7" s="23">
        <f>Saisie!X21</f>
        <v>0</v>
      </c>
      <c r="AA7" s="23">
        <f>Saisie!Y21</f>
        <v>0</v>
      </c>
      <c r="AB7" s="23">
        <f>IF(Saisie!Z21="",V7+X7+Z7,Saisie!Z21)</f>
        <v>0</v>
      </c>
      <c r="AC7" s="23">
        <f>IF(Saisie!AA21="",W7+Y7+AA7,Saisie!AA21)</f>
        <v>0</v>
      </c>
      <c r="AD7" s="23">
        <f>Saisie!AB21</f>
        <v>0</v>
      </c>
      <c r="AE7" s="23">
        <f>Saisie!AC21</f>
        <v>0</v>
      </c>
      <c r="AF7" s="23">
        <f>Saisie!AD21</f>
        <v>0</v>
      </c>
      <c r="AG7" s="23">
        <f>Saisie!AE21</f>
        <v>0</v>
      </c>
      <c r="AH7" s="23">
        <f>Saisie!AF21</f>
        <v>0</v>
      </c>
      <c r="AI7" s="23">
        <f>Saisie!AG21</f>
        <v>0</v>
      </c>
      <c r="AJ7" s="23">
        <f>IF(Saisie!AH21="",AD7+AF7+AH7,Saisie!AH21)</f>
        <v>0</v>
      </c>
      <c r="AK7" s="23">
        <f>IF(Saisie!AI21="",AE7+AG7+AI7,Saisie!AI21)</f>
        <v>0</v>
      </c>
      <c r="AL7" s="23">
        <f t="shared" si="34"/>
        <v>0</v>
      </c>
      <c r="AM7" s="23">
        <f t="shared" si="35"/>
        <v>0</v>
      </c>
      <c r="AN7" s="23" t="e">
        <f t="shared" si="0"/>
        <v>#VALUE!</v>
      </c>
      <c r="AO7" s="95" t="e">
        <f t="shared" si="36"/>
        <v>#VALUE!</v>
      </c>
      <c r="AP7" s="96" t="e">
        <f t="shared" si="1"/>
        <v>#DIV/0!</v>
      </c>
      <c r="AQ7" s="23" t="e">
        <f t="shared" si="2"/>
        <v>#VALUE!</v>
      </c>
      <c r="AR7" s="95" t="e">
        <f t="shared" si="37"/>
        <v>#VALUE!</v>
      </c>
      <c r="AS7" s="96" t="e">
        <f t="shared" si="3"/>
        <v>#DIV/0!</v>
      </c>
      <c r="AT7" s="23" t="e">
        <f t="shared" si="4"/>
        <v>#VALUE!</v>
      </c>
      <c r="AU7" s="95" t="e">
        <f t="shared" si="38"/>
        <v>#VALUE!</v>
      </c>
      <c r="AV7" s="96" t="e">
        <f t="shared" si="5"/>
        <v>#DIV/0!</v>
      </c>
      <c r="AW7" s="23" t="e">
        <f t="shared" si="6"/>
        <v>#VALUE!</v>
      </c>
      <c r="AX7" s="95" t="e">
        <f t="shared" si="39"/>
        <v>#VALUE!</v>
      </c>
      <c r="AY7" s="96" t="e">
        <f t="shared" si="7"/>
        <v>#DIV/0!</v>
      </c>
      <c r="AZ7" s="23" t="e">
        <f t="shared" si="8"/>
        <v>#VALUE!</v>
      </c>
      <c r="BA7" s="95" t="e">
        <f t="shared" si="40"/>
        <v>#VALUE!</v>
      </c>
      <c r="BB7" s="96" t="e">
        <f t="shared" si="9"/>
        <v>#DIV/0!</v>
      </c>
      <c r="BC7" s="23" t="e">
        <f t="shared" si="10"/>
        <v>#VALUE!</v>
      </c>
      <c r="BD7" s="95" t="e">
        <f t="shared" si="41"/>
        <v>#VALUE!</v>
      </c>
      <c r="BE7" s="96" t="e">
        <f t="shared" si="11"/>
        <v>#DIV/0!</v>
      </c>
      <c r="BF7" s="23" t="e">
        <f t="shared" si="12"/>
        <v>#VALUE!</v>
      </c>
      <c r="BG7" s="95" t="e">
        <f t="shared" si="42"/>
        <v>#VALUE!</v>
      </c>
      <c r="BH7" s="96" t="e">
        <f t="shared" si="13"/>
        <v>#DIV/0!</v>
      </c>
      <c r="BI7" s="23" t="e">
        <f t="shared" si="14"/>
        <v>#VALUE!</v>
      </c>
      <c r="BJ7" s="95" t="e">
        <f t="shared" si="43"/>
        <v>#VALUE!</v>
      </c>
      <c r="BK7" s="96" t="e">
        <f t="shared" si="15"/>
        <v>#DIV/0!</v>
      </c>
      <c r="BL7" s="23" t="e">
        <f t="shared" si="16"/>
        <v>#VALUE!</v>
      </c>
      <c r="BM7" s="95" t="e">
        <f t="shared" si="44"/>
        <v>#VALUE!</v>
      </c>
      <c r="BN7" s="96" t="e">
        <f t="shared" si="17"/>
        <v>#DIV/0!</v>
      </c>
      <c r="BO7" s="23" t="e">
        <f t="shared" si="18"/>
        <v>#VALUE!</v>
      </c>
      <c r="BP7" s="95" t="e">
        <f t="shared" si="45"/>
        <v>#VALUE!</v>
      </c>
      <c r="BQ7" s="96" t="e">
        <f t="shared" si="19"/>
        <v>#DIV/0!</v>
      </c>
      <c r="BR7" s="23" t="e">
        <f t="shared" si="20"/>
        <v>#VALUE!</v>
      </c>
      <c r="BS7" s="95" t="e">
        <f t="shared" si="46"/>
        <v>#VALUE!</v>
      </c>
      <c r="BT7" s="96" t="e">
        <f t="shared" si="21"/>
        <v>#DIV/0!</v>
      </c>
      <c r="BU7" s="23" t="e">
        <f t="shared" si="22"/>
        <v>#VALUE!</v>
      </c>
      <c r="BV7" s="95" t="e">
        <f t="shared" si="47"/>
        <v>#VALUE!</v>
      </c>
      <c r="BW7" s="96" t="e">
        <f t="shared" si="23"/>
        <v>#DIV/0!</v>
      </c>
      <c r="BX7" s="23" t="e">
        <f t="shared" si="24"/>
        <v>#VALUE!</v>
      </c>
      <c r="BY7" s="95" t="e">
        <f t="shared" si="48"/>
        <v>#VALUE!</v>
      </c>
      <c r="BZ7" s="96" t="e">
        <f t="shared" si="25"/>
        <v>#DIV/0!</v>
      </c>
      <c r="CA7" s="23" t="e">
        <f t="shared" si="26"/>
        <v>#VALUE!</v>
      </c>
      <c r="CB7" s="95" t="e">
        <f t="shared" si="49"/>
        <v>#VALUE!</v>
      </c>
      <c r="CC7" s="96" t="e">
        <f t="shared" si="27"/>
        <v>#DIV/0!</v>
      </c>
      <c r="CD7" s="23" t="e">
        <f t="shared" si="28"/>
        <v>#VALUE!</v>
      </c>
      <c r="CE7" s="95" t="e">
        <f t="shared" si="50"/>
        <v>#VALUE!</v>
      </c>
      <c r="CF7" s="96" t="e">
        <f t="shared" si="29"/>
        <v>#DIV/0!</v>
      </c>
      <c r="CG7" s="23" t="e">
        <f t="shared" si="30"/>
        <v>#VALUE!</v>
      </c>
      <c r="CH7" s="95" t="e">
        <f t="shared" si="51"/>
        <v>#VALUE!</v>
      </c>
      <c r="CI7" s="96" t="e">
        <f t="shared" si="31"/>
        <v>#DIV/0!</v>
      </c>
      <c r="CJ7" s="23" t="e">
        <f t="shared" si="32"/>
        <v>#VALUE!</v>
      </c>
      <c r="CK7" s="95" t="e">
        <f t="shared" si="52"/>
        <v>#VALUE!</v>
      </c>
      <c r="CL7" s="96" t="e">
        <f t="shared" si="33"/>
        <v>#DIV/0!</v>
      </c>
    </row>
    <row r="8" spans="1:90" x14ac:dyDescent="0.2">
      <c r="A8" s="21">
        <v>7</v>
      </c>
      <c r="B8" s="22" t="str">
        <f>'Posters Trimestres'!A36</f>
        <v>Médecine</v>
      </c>
      <c r="C8" s="23">
        <f>Saisie!A22</f>
        <v>0</v>
      </c>
      <c r="D8" s="23">
        <f>Saisie!B22</f>
        <v>0</v>
      </c>
      <c r="E8" s="23" t="str">
        <f>Saisie!C22</f>
        <v/>
      </c>
      <c r="F8" s="23">
        <f>Saisie!D22</f>
        <v>0</v>
      </c>
      <c r="G8" s="23">
        <f>Saisie!E22</f>
        <v>0</v>
      </c>
      <c r="H8" s="23">
        <f>Saisie!F22</f>
        <v>0</v>
      </c>
      <c r="I8" s="23">
        <f>Saisie!G22</f>
        <v>0</v>
      </c>
      <c r="J8" s="23">
        <f>Saisie!H22</f>
        <v>0</v>
      </c>
      <c r="K8" s="23">
        <f>Saisie!I22</f>
        <v>0</v>
      </c>
      <c r="L8" s="23">
        <f>IF(Saisie!J22="",F8+H8+J8,Saisie!J22)</f>
        <v>0</v>
      </c>
      <c r="M8" s="23">
        <f>IF(Saisie!K22="",G8+I8+K8,Saisie!K22)</f>
        <v>0</v>
      </c>
      <c r="N8" s="23">
        <f>Saisie!L22</f>
        <v>0</v>
      </c>
      <c r="O8" s="23">
        <f>Saisie!M22</f>
        <v>0</v>
      </c>
      <c r="P8" s="23">
        <f>Saisie!N22</f>
        <v>0</v>
      </c>
      <c r="Q8" s="23">
        <f>Saisie!O22</f>
        <v>0</v>
      </c>
      <c r="R8" s="23">
        <f>Saisie!P22</f>
        <v>0</v>
      </c>
      <c r="S8" s="23">
        <f>Saisie!Q22</f>
        <v>0</v>
      </c>
      <c r="T8" s="23">
        <f>IF(Saisie!R22="",N8+P8+R8,Saisie!R22)</f>
        <v>0</v>
      </c>
      <c r="U8" s="23">
        <f>IF(Saisie!S22="",O8+Q8+S8,Saisie!S22)</f>
        <v>0</v>
      </c>
      <c r="V8" s="23">
        <f>Saisie!T22</f>
        <v>0</v>
      </c>
      <c r="W8" s="23">
        <f>Saisie!U22</f>
        <v>0</v>
      </c>
      <c r="X8" s="23">
        <f>Saisie!V22</f>
        <v>0</v>
      </c>
      <c r="Y8" s="23">
        <f>Saisie!W22</f>
        <v>0</v>
      </c>
      <c r="Z8" s="23">
        <f>Saisie!X22</f>
        <v>0</v>
      </c>
      <c r="AA8" s="23">
        <f>Saisie!Y22</f>
        <v>0</v>
      </c>
      <c r="AB8" s="23">
        <f>IF(Saisie!Z22="",V8+X8+Z8,Saisie!Z22)</f>
        <v>0</v>
      </c>
      <c r="AC8" s="23">
        <f>IF(Saisie!AA22="",W8+Y8+AA8,Saisie!AA22)</f>
        <v>0</v>
      </c>
      <c r="AD8" s="23">
        <f>Saisie!AB22</f>
        <v>0</v>
      </c>
      <c r="AE8" s="23">
        <f>Saisie!AC22</f>
        <v>0</v>
      </c>
      <c r="AF8" s="23">
        <f>Saisie!AD22</f>
        <v>0</v>
      </c>
      <c r="AG8" s="23">
        <f>Saisie!AE22</f>
        <v>0</v>
      </c>
      <c r="AH8" s="23">
        <f>Saisie!AF22</f>
        <v>0</v>
      </c>
      <c r="AI8" s="23">
        <f>Saisie!AG22</f>
        <v>0</v>
      </c>
      <c r="AJ8" s="23">
        <f>IF(Saisie!AH22="",AD8+AF8+AH8,Saisie!AH22)</f>
        <v>0</v>
      </c>
      <c r="AK8" s="23">
        <f>IF(Saisie!AI22="",AE8+AG8+AI8,Saisie!AI22)</f>
        <v>0</v>
      </c>
      <c r="AL8" s="23">
        <f t="shared" si="34"/>
        <v>0</v>
      </c>
      <c r="AM8" s="23">
        <f t="shared" si="35"/>
        <v>0</v>
      </c>
      <c r="AN8" s="23" t="e">
        <f t="shared" si="0"/>
        <v>#VALUE!</v>
      </c>
      <c r="AO8" s="95" t="e">
        <f t="shared" si="36"/>
        <v>#VALUE!</v>
      </c>
      <c r="AP8" s="96" t="e">
        <f t="shared" si="1"/>
        <v>#DIV/0!</v>
      </c>
      <c r="AQ8" s="23" t="e">
        <f t="shared" si="2"/>
        <v>#VALUE!</v>
      </c>
      <c r="AR8" s="95" t="e">
        <f t="shared" si="37"/>
        <v>#VALUE!</v>
      </c>
      <c r="AS8" s="96" t="e">
        <f t="shared" si="3"/>
        <v>#DIV/0!</v>
      </c>
      <c r="AT8" s="23" t="e">
        <f t="shared" si="4"/>
        <v>#VALUE!</v>
      </c>
      <c r="AU8" s="95" t="e">
        <f t="shared" si="38"/>
        <v>#VALUE!</v>
      </c>
      <c r="AV8" s="96" t="e">
        <f t="shared" si="5"/>
        <v>#DIV/0!</v>
      </c>
      <c r="AW8" s="23" t="e">
        <f t="shared" si="6"/>
        <v>#VALUE!</v>
      </c>
      <c r="AX8" s="95" t="e">
        <f t="shared" si="39"/>
        <v>#VALUE!</v>
      </c>
      <c r="AY8" s="96" t="e">
        <f t="shared" si="7"/>
        <v>#DIV/0!</v>
      </c>
      <c r="AZ8" s="23" t="e">
        <f t="shared" si="8"/>
        <v>#VALUE!</v>
      </c>
      <c r="BA8" s="95" t="e">
        <f t="shared" si="40"/>
        <v>#VALUE!</v>
      </c>
      <c r="BB8" s="96" t="e">
        <f t="shared" si="9"/>
        <v>#DIV/0!</v>
      </c>
      <c r="BC8" s="23" t="e">
        <f t="shared" si="10"/>
        <v>#VALUE!</v>
      </c>
      <c r="BD8" s="95" t="e">
        <f t="shared" si="41"/>
        <v>#VALUE!</v>
      </c>
      <c r="BE8" s="96" t="e">
        <f t="shared" si="11"/>
        <v>#DIV/0!</v>
      </c>
      <c r="BF8" s="23" t="e">
        <f t="shared" si="12"/>
        <v>#VALUE!</v>
      </c>
      <c r="BG8" s="95" t="e">
        <f t="shared" si="42"/>
        <v>#VALUE!</v>
      </c>
      <c r="BH8" s="96" t="e">
        <f t="shared" si="13"/>
        <v>#DIV/0!</v>
      </c>
      <c r="BI8" s="23" t="e">
        <f t="shared" si="14"/>
        <v>#VALUE!</v>
      </c>
      <c r="BJ8" s="95" t="e">
        <f t="shared" si="43"/>
        <v>#VALUE!</v>
      </c>
      <c r="BK8" s="96" t="e">
        <f t="shared" si="15"/>
        <v>#DIV/0!</v>
      </c>
      <c r="BL8" s="23" t="e">
        <f t="shared" si="16"/>
        <v>#VALUE!</v>
      </c>
      <c r="BM8" s="95" t="e">
        <f t="shared" si="44"/>
        <v>#VALUE!</v>
      </c>
      <c r="BN8" s="96" t="e">
        <f t="shared" si="17"/>
        <v>#DIV/0!</v>
      </c>
      <c r="BO8" s="23" t="e">
        <f t="shared" si="18"/>
        <v>#VALUE!</v>
      </c>
      <c r="BP8" s="95" t="e">
        <f t="shared" si="45"/>
        <v>#VALUE!</v>
      </c>
      <c r="BQ8" s="96" t="e">
        <f t="shared" si="19"/>
        <v>#DIV/0!</v>
      </c>
      <c r="BR8" s="23" t="e">
        <f t="shared" si="20"/>
        <v>#VALUE!</v>
      </c>
      <c r="BS8" s="95" t="e">
        <f t="shared" si="46"/>
        <v>#VALUE!</v>
      </c>
      <c r="BT8" s="96" t="e">
        <f t="shared" si="21"/>
        <v>#DIV/0!</v>
      </c>
      <c r="BU8" s="23" t="e">
        <f t="shared" si="22"/>
        <v>#VALUE!</v>
      </c>
      <c r="BV8" s="95" t="e">
        <f t="shared" si="47"/>
        <v>#VALUE!</v>
      </c>
      <c r="BW8" s="96" t="e">
        <f t="shared" si="23"/>
        <v>#DIV/0!</v>
      </c>
      <c r="BX8" s="23" t="e">
        <f t="shared" si="24"/>
        <v>#VALUE!</v>
      </c>
      <c r="BY8" s="95" t="e">
        <f t="shared" si="48"/>
        <v>#VALUE!</v>
      </c>
      <c r="BZ8" s="96" t="e">
        <f t="shared" si="25"/>
        <v>#DIV/0!</v>
      </c>
      <c r="CA8" s="23" t="e">
        <f t="shared" si="26"/>
        <v>#VALUE!</v>
      </c>
      <c r="CB8" s="95" t="e">
        <f t="shared" si="49"/>
        <v>#VALUE!</v>
      </c>
      <c r="CC8" s="96" t="e">
        <f t="shared" si="27"/>
        <v>#DIV/0!</v>
      </c>
      <c r="CD8" s="23" t="e">
        <f t="shared" si="28"/>
        <v>#VALUE!</v>
      </c>
      <c r="CE8" s="95" t="e">
        <f t="shared" si="50"/>
        <v>#VALUE!</v>
      </c>
      <c r="CF8" s="96" t="e">
        <f t="shared" si="29"/>
        <v>#DIV/0!</v>
      </c>
      <c r="CG8" s="23" t="e">
        <f t="shared" si="30"/>
        <v>#VALUE!</v>
      </c>
      <c r="CH8" s="95" t="e">
        <f t="shared" si="51"/>
        <v>#VALUE!</v>
      </c>
      <c r="CI8" s="96" t="e">
        <f t="shared" si="31"/>
        <v>#DIV/0!</v>
      </c>
      <c r="CJ8" s="23" t="e">
        <f t="shared" si="32"/>
        <v>#VALUE!</v>
      </c>
      <c r="CK8" s="95" t="e">
        <f t="shared" si="52"/>
        <v>#VALUE!</v>
      </c>
      <c r="CL8" s="96" t="e">
        <f t="shared" si="33"/>
        <v>#DIV/0!</v>
      </c>
    </row>
    <row r="9" spans="1:90" x14ac:dyDescent="0.2">
      <c r="A9" s="21">
        <v>8</v>
      </c>
      <c r="B9" s="22" t="str">
        <f>'Posters Trimestres'!A36</f>
        <v>Médecine</v>
      </c>
      <c r="C9" s="23">
        <f>Saisie!A23</f>
        <v>0</v>
      </c>
      <c r="D9" s="23">
        <f>Saisie!B23</f>
        <v>0</v>
      </c>
      <c r="E9" s="23" t="str">
        <f>Saisie!C23</f>
        <v/>
      </c>
      <c r="F9" s="23">
        <f>Saisie!D23</f>
        <v>0</v>
      </c>
      <c r="G9" s="23">
        <f>Saisie!E23</f>
        <v>0</v>
      </c>
      <c r="H9" s="23">
        <f>Saisie!F23</f>
        <v>0</v>
      </c>
      <c r="I9" s="23">
        <f>Saisie!G23</f>
        <v>0</v>
      </c>
      <c r="J9" s="23">
        <f>Saisie!H23</f>
        <v>0</v>
      </c>
      <c r="K9" s="23">
        <f>Saisie!I23</f>
        <v>0</v>
      </c>
      <c r="L9" s="23">
        <f>IF(Saisie!J23="",F9+H9+J9,Saisie!J23)</f>
        <v>0</v>
      </c>
      <c r="M9" s="23">
        <f>IF(Saisie!K23="",G9+I9+K9,Saisie!K23)</f>
        <v>0</v>
      </c>
      <c r="N9" s="23">
        <f>Saisie!L23</f>
        <v>0</v>
      </c>
      <c r="O9" s="23">
        <f>Saisie!M23</f>
        <v>0</v>
      </c>
      <c r="P9" s="23">
        <f>Saisie!N23</f>
        <v>0</v>
      </c>
      <c r="Q9" s="23">
        <f>Saisie!O23</f>
        <v>0</v>
      </c>
      <c r="R9" s="23">
        <f>Saisie!P23</f>
        <v>0</v>
      </c>
      <c r="S9" s="23">
        <f>Saisie!Q23</f>
        <v>0</v>
      </c>
      <c r="T9" s="23">
        <f>IF(Saisie!R23="",N9+P9+R9,Saisie!R23)</f>
        <v>0</v>
      </c>
      <c r="U9" s="23">
        <f>IF(Saisie!S23="",O9+Q9+S9,Saisie!S23)</f>
        <v>0</v>
      </c>
      <c r="V9" s="23">
        <f>Saisie!T23</f>
        <v>0</v>
      </c>
      <c r="W9" s="23">
        <f>Saisie!U23</f>
        <v>0</v>
      </c>
      <c r="X9" s="23">
        <f>Saisie!V23</f>
        <v>0</v>
      </c>
      <c r="Y9" s="23">
        <f>Saisie!W23</f>
        <v>0</v>
      </c>
      <c r="Z9" s="23">
        <f>Saisie!X23</f>
        <v>0</v>
      </c>
      <c r="AA9" s="23">
        <f>Saisie!Y23</f>
        <v>0</v>
      </c>
      <c r="AB9" s="23">
        <f>IF(Saisie!Z23="",V9+X9+Z9,Saisie!Z23)</f>
        <v>0</v>
      </c>
      <c r="AC9" s="23">
        <f>IF(Saisie!AA23="",W9+Y9+AA9,Saisie!AA23)</f>
        <v>0</v>
      </c>
      <c r="AD9" s="23">
        <f>Saisie!AB23</f>
        <v>0</v>
      </c>
      <c r="AE9" s="23">
        <f>Saisie!AC23</f>
        <v>0</v>
      </c>
      <c r="AF9" s="23">
        <f>Saisie!AD23</f>
        <v>0</v>
      </c>
      <c r="AG9" s="23">
        <f>Saisie!AE23</f>
        <v>0</v>
      </c>
      <c r="AH9" s="23">
        <f>Saisie!AF23</f>
        <v>0</v>
      </c>
      <c r="AI9" s="23">
        <f>Saisie!AG23</f>
        <v>0</v>
      </c>
      <c r="AJ9" s="23">
        <f>IF(Saisie!AH23="",AD9+AF9+AH9,Saisie!AH23)</f>
        <v>0</v>
      </c>
      <c r="AK9" s="23">
        <f>IF(Saisie!AI23="",AE9+AG9+AI9,Saisie!AI23)</f>
        <v>0</v>
      </c>
      <c r="AL9" s="23">
        <f t="shared" si="34"/>
        <v>0</v>
      </c>
      <c r="AM9" s="23">
        <f t="shared" si="35"/>
        <v>0</v>
      </c>
      <c r="AN9" s="23" t="e">
        <f t="shared" si="0"/>
        <v>#VALUE!</v>
      </c>
      <c r="AO9" s="95" t="e">
        <f t="shared" si="36"/>
        <v>#VALUE!</v>
      </c>
      <c r="AP9" s="96" t="e">
        <f t="shared" si="1"/>
        <v>#DIV/0!</v>
      </c>
      <c r="AQ9" s="23" t="e">
        <f t="shared" si="2"/>
        <v>#VALUE!</v>
      </c>
      <c r="AR9" s="95" t="e">
        <f t="shared" si="37"/>
        <v>#VALUE!</v>
      </c>
      <c r="AS9" s="96" t="e">
        <f t="shared" si="3"/>
        <v>#DIV/0!</v>
      </c>
      <c r="AT9" s="23" t="e">
        <f t="shared" si="4"/>
        <v>#VALUE!</v>
      </c>
      <c r="AU9" s="95" t="e">
        <f t="shared" si="38"/>
        <v>#VALUE!</v>
      </c>
      <c r="AV9" s="96" t="e">
        <f t="shared" si="5"/>
        <v>#DIV/0!</v>
      </c>
      <c r="AW9" s="23" t="e">
        <f t="shared" si="6"/>
        <v>#VALUE!</v>
      </c>
      <c r="AX9" s="95" t="e">
        <f t="shared" si="39"/>
        <v>#VALUE!</v>
      </c>
      <c r="AY9" s="96" t="e">
        <f t="shared" si="7"/>
        <v>#DIV/0!</v>
      </c>
      <c r="AZ9" s="23" t="e">
        <f t="shared" si="8"/>
        <v>#VALUE!</v>
      </c>
      <c r="BA9" s="95" t="e">
        <f t="shared" si="40"/>
        <v>#VALUE!</v>
      </c>
      <c r="BB9" s="96" t="e">
        <f t="shared" si="9"/>
        <v>#DIV/0!</v>
      </c>
      <c r="BC9" s="23" t="e">
        <f t="shared" si="10"/>
        <v>#VALUE!</v>
      </c>
      <c r="BD9" s="95" t="e">
        <f t="shared" si="41"/>
        <v>#VALUE!</v>
      </c>
      <c r="BE9" s="96" t="e">
        <f t="shared" si="11"/>
        <v>#DIV/0!</v>
      </c>
      <c r="BF9" s="23" t="e">
        <f t="shared" si="12"/>
        <v>#VALUE!</v>
      </c>
      <c r="BG9" s="95" t="e">
        <f t="shared" si="42"/>
        <v>#VALUE!</v>
      </c>
      <c r="BH9" s="96" t="e">
        <f t="shared" si="13"/>
        <v>#DIV/0!</v>
      </c>
      <c r="BI9" s="23" t="e">
        <f t="shared" si="14"/>
        <v>#VALUE!</v>
      </c>
      <c r="BJ9" s="95" t="e">
        <f t="shared" si="43"/>
        <v>#VALUE!</v>
      </c>
      <c r="BK9" s="96" t="e">
        <f t="shared" si="15"/>
        <v>#DIV/0!</v>
      </c>
      <c r="BL9" s="23" t="e">
        <f t="shared" si="16"/>
        <v>#VALUE!</v>
      </c>
      <c r="BM9" s="95" t="e">
        <f t="shared" si="44"/>
        <v>#VALUE!</v>
      </c>
      <c r="BN9" s="96" t="e">
        <f t="shared" si="17"/>
        <v>#DIV/0!</v>
      </c>
      <c r="BO9" s="23" t="e">
        <f t="shared" si="18"/>
        <v>#VALUE!</v>
      </c>
      <c r="BP9" s="95" t="e">
        <f t="shared" si="45"/>
        <v>#VALUE!</v>
      </c>
      <c r="BQ9" s="96" t="e">
        <f t="shared" si="19"/>
        <v>#DIV/0!</v>
      </c>
      <c r="BR9" s="23" t="e">
        <f t="shared" si="20"/>
        <v>#VALUE!</v>
      </c>
      <c r="BS9" s="95" t="e">
        <f t="shared" si="46"/>
        <v>#VALUE!</v>
      </c>
      <c r="BT9" s="96" t="e">
        <f t="shared" si="21"/>
        <v>#DIV/0!</v>
      </c>
      <c r="BU9" s="23" t="e">
        <f t="shared" si="22"/>
        <v>#VALUE!</v>
      </c>
      <c r="BV9" s="95" t="e">
        <f t="shared" si="47"/>
        <v>#VALUE!</v>
      </c>
      <c r="BW9" s="96" t="e">
        <f t="shared" si="23"/>
        <v>#DIV/0!</v>
      </c>
      <c r="BX9" s="23" t="e">
        <f t="shared" si="24"/>
        <v>#VALUE!</v>
      </c>
      <c r="BY9" s="95" t="e">
        <f t="shared" si="48"/>
        <v>#VALUE!</v>
      </c>
      <c r="BZ9" s="96" t="e">
        <f t="shared" si="25"/>
        <v>#DIV/0!</v>
      </c>
      <c r="CA9" s="23" t="e">
        <f t="shared" si="26"/>
        <v>#VALUE!</v>
      </c>
      <c r="CB9" s="95" t="e">
        <f t="shared" si="49"/>
        <v>#VALUE!</v>
      </c>
      <c r="CC9" s="96" t="e">
        <f t="shared" si="27"/>
        <v>#DIV/0!</v>
      </c>
      <c r="CD9" s="23" t="e">
        <f t="shared" si="28"/>
        <v>#VALUE!</v>
      </c>
      <c r="CE9" s="95" t="e">
        <f t="shared" si="50"/>
        <v>#VALUE!</v>
      </c>
      <c r="CF9" s="96" t="e">
        <f t="shared" si="29"/>
        <v>#DIV/0!</v>
      </c>
      <c r="CG9" s="23" t="e">
        <f t="shared" si="30"/>
        <v>#VALUE!</v>
      </c>
      <c r="CH9" s="95" t="e">
        <f t="shared" si="51"/>
        <v>#VALUE!</v>
      </c>
      <c r="CI9" s="96" t="e">
        <f t="shared" si="31"/>
        <v>#DIV/0!</v>
      </c>
      <c r="CJ9" s="23" t="e">
        <f t="shared" si="32"/>
        <v>#VALUE!</v>
      </c>
      <c r="CK9" s="95" t="e">
        <f t="shared" si="52"/>
        <v>#VALUE!</v>
      </c>
      <c r="CL9" s="96" t="e">
        <f t="shared" si="33"/>
        <v>#DIV/0!</v>
      </c>
    </row>
    <row r="10" spans="1:90" x14ac:dyDescent="0.2">
      <c r="A10" s="21">
        <v>9</v>
      </c>
      <c r="B10" s="22" t="str">
        <f>'Posters Trimestres'!A36</f>
        <v>Médecine</v>
      </c>
      <c r="C10" s="23">
        <f>Saisie!A24</f>
        <v>0</v>
      </c>
      <c r="D10" s="23">
        <f>Saisie!B24</f>
        <v>0</v>
      </c>
      <c r="E10" s="23" t="str">
        <f>Saisie!C24</f>
        <v/>
      </c>
      <c r="F10" s="23">
        <f>Saisie!D24</f>
        <v>0</v>
      </c>
      <c r="G10" s="23">
        <f>Saisie!E24</f>
        <v>0</v>
      </c>
      <c r="H10" s="23">
        <f>Saisie!F24</f>
        <v>0</v>
      </c>
      <c r="I10" s="23">
        <f>Saisie!G24</f>
        <v>0</v>
      </c>
      <c r="J10" s="23">
        <f>Saisie!H24</f>
        <v>0</v>
      </c>
      <c r="K10" s="23">
        <f>Saisie!I24</f>
        <v>0</v>
      </c>
      <c r="L10" s="23">
        <f>IF(Saisie!J24="",F10+H10+J10,Saisie!J24)</f>
        <v>0</v>
      </c>
      <c r="M10" s="23">
        <f>IF(Saisie!K24="",G10+I10+K10,Saisie!K24)</f>
        <v>0</v>
      </c>
      <c r="N10" s="23">
        <f>Saisie!L24</f>
        <v>0</v>
      </c>
      <c r="O10" s="23">
        <f>Saisie!M24</f>
        <v>0</v>
      </c>
      <c r="P10" s="23">
        <f>Saisie!N24</f>
        <v>0</v>
      </c>
      <c r="Q10" s="23">
        <f>Saisie!O24</f>
        <v>0</v>
      </c>
      <c r="R10" s="23">
        <f>Saisie!P24</f>
        <v>0</v>
      </c>
      <c r="S10" s="23">
        <f>Saisie!Q24</f>
        <v>0</v>
      </c>
      <c r="T10" s="23">
        <f>IF(Saisie!R24="",N10+P10+R10,Saisie!R24)</f>
        <v>0</v>
      </c>
      <c r="U10" s="23">
        <f>IF(Saisie!S24="",O10+Q10+S10,Saisie!S24)</f>
        <v>0</v>
      </c>
      <c r="V10" s="23">
        <f>Saisie!T24</f>
        <v>0</v>
      </c>
      <c r="W10" s="23">
        <f>Saisie!U24</f>
        <v>0</v>
      </c>
      <c r="X10" s="23">
        <f>Saisie!V24</f>
        <v>0</v>
      </c>
      <c r="Y10" s="23">
        <f>Saisie!W24</f>
        <v>0</v>
      </c>
      <c r="Z10" s="23">
        <f>Saisie!X24</f>
        <v>0</v>
      </c>
      <c r="AA10" s="23">
        <f>Saisie!Y24</f>
        <v>0</v>
      </c>
      <c r="AB10" s="23">
        <f>IF(Saisie!Z24="",V10+X10+Z10,Saisie!Z24)</f>
        <v>0</v>
      </c>
      <c r="AC10" s="23">
        <f>IF(Saisie!AA24="",W10+Y10+AA10,Saisie!AA24)</f>
        <v>0</v>
      </c>
      <c r="AD10" s="23">
        <f>Saisie!AB24</f>
        <v>0</v>
      </c>
      <c r="AE10" s="23">
        <f>Saisie!AC24</f>
        <v>0</v>
      </c>
      <c r="AF10" s="23">
        <f>Saisie!AD24</f>
        <v>0</v>
      </c>
      <c r="AG10" s="23">
        <f>Saisie!AE24</f>
        <v>0</v>
      </c>
      <c r="AH10" s="23">
        <f>Saisie!AF24</f>
        <v>0</v>
      </c>
      <c r="AI10" s="23">
        <f>Saisie!AG24</f>
        <v>0</v>
      </c>
      <c r="AJ10" s="23">
        <f>IF(Saisie!AH24="",AD10+AF10+AH10,Saisie!AH24)</f>
        <v>0</v>
      </c>
      <c r="AK10" s="23">
        <f>IF(Saisie!AI24="",AE10+AG10+AI10,Saisie!AI24)</f>
        <v>0</v>
      </c>
      <c r="AL10" s="23">
        <f t="shared" si="34"/>
        <v>0</v>
      </c>
      <c r="AM10" s="23">
        <f t="shared" si="35"/>
        <v>0</v>
      </c>
      <c r="AN10" s="23" t="e">
        <f t="shared" si="0"/>
        <v>#VALUE!</v>
      </c>
      <c r="AO10" s="95" t="e">
        <f t="shared" si="36"/>
        <v>#VALUE!</v>
      </c>
      <c r="AP10" s="96" t="e">
        <f t="shared" si="1"/>
        <v>#DIV/0!</v>
      </c>
      <c r="AQ10" s="23" t="e">
        <f t="shared" si="2"/>
        <v>#VALUE!</v>
      </c>
      <c r="AR10" s="95" t="e">
        <f t="shared" si="37"/>
        <v>#VALUE!</v>
      </c>
      <c r="AS10" s="96" t="e">
        <f t="shared" si="3"/>
        <v>#DIV/0!</v>
      </c>
      <c r="AT10" s="23" t="e">
        <f t="shared" si="4"/>
        <v>#VALUE!</v>
      </c>
      <c r="AU10" s="95" t="e">
        <f t="shared" si="38"/>
        <v>#VALUE!</v>
      </c>
      <c r="AV10" s="96" t="e">
        <f t="shared" si="5"/>
        <v>#DIV/0!</v>
      </c>
      <c r="AW10" s="23" t="e">
        <f t="shared" si="6"/>
        <v>#VALUE!</v>
      </c>
      <c r="AX10" s="95" t="e">
        <f t="shared" si="39"/>
        <v>#VALUE!</v>
      </c>
      <c r="AY10" s="96" t="e">
        <f t="shared" si="7"/>
        <v>#DIV/0!</v>
      </c>
      <c r="AZ10" s="23" t="e">
        <f t="shared" si="8"/>
        <v>#VALUE!</v>
      </c>
      <c r="BA10" s="95" t="e">
        <f t="shared" si="40"/>
        <v>#VALUE!</v>
      </c>
      <c r="BB10" s="96" t="e">
        <f t="shared" si="9"/>
        <v>#DIV/0!</v>
      </c>
      <c r="BC10" s="23" t="e">
        <f t="shared" si="10"/>
        <v>#VALUE!</v>
      </c>
      <c r="BD10" s="95" t="e">
        <f t="shared" si="41"/>
        <v>#VALUE!</v>
      </c>
      <c r="BE10" s="96" t="e">
        <f t="shared" si="11"/>
        <v>#DIV/0!</v>
      </c>
      <c r="BF10" s="23" t="e">
        <f t="shared" si="12"/>
        <v>#VALUE!</v>
      </c>
      <c r="BG10" s="95" t="e">
        <f t="shared" si="42"/>
        <v>#VALUE!</v>
      </c>
      <c r="BH10" s="96" t="e">
        <f t="shared" si="13"/>
        <v>#DIV/0!</v>
      </c>
      <c r="BI10" s="23" t="e">
        <f t="shared" si="14"/>
        <v>#VALUE!</v>
      </c>
      <c r="BJ10" s="95" t="e">
        <f t="shared" si="43"/>
        <v>#VALUE!</v>
      </c>
      <c r="BK10" s="96" t="e">
        <f t="shared" si="15"/>
        <v>#DIV/0!</v>
      </c>
      <c r="BL10" s="23" t="e">
        <f t="shared" si="16"/>
        <v>#VALUE!</v>
      </c>
      <c r="BM10" s="95" t="e">
        <f t="shared" si="44"/>
        <v>#VALUE!</v>
      </c>
      <c r="BN10" s="96" t="e">
        <f t="shared" si="17"/>
        <v>#DIV/0!</v>
      </c>
      <c r="BO10" s="23" t="e">
        <f t="shared" si="18"/>
        <v>#VALUE!</v>
      </c>
      <c r="BP10" s="95" t="e">
        <f t="shared" si="45"/>
        <v>#VALUE!</v>
      </c>
      <c r="BQ10" s="96" t="e">
        <f t="shared" si="19"/>
        <v>#DIV/0!</v>
      </c>
      <c r="BR10" s="23" t="e">
        <f t="shared" si="20"/>
        <v>#VALUE!</v>
      </c>
      <c r="BS10" s="95" t="e">
        <f t="shared" si="46"/>
        <v>#VALUE!</v>
      </c>
      <c r="BT10" s="96" t="e">
        <f t="shared" si="21"/>
        <v>#DIV/0!</v>
      </c>
      <c r="BU10" s="23" t="e">
        <f t="shared" si="22"/>
        <v>#VALUE!</v>
      </c>
      <c r="BV10" s="95" t="e">
        <f t="shared" si="47"/>
        <v>#VALUE!</v>
      </c>
      <c r="BW10" s="96" t="e">
        <f t="shared" si="23"/>
        <v>#DIV/0!</v>
      </c>
      <c r="BX10" s="23" t="e">
        <f t="shared" si="24"/>
        <v>#VALUE!</v>
      </c>
      <c r="BY10" s="95" t="e">
        <f t="shared" si="48"/>
        <v>#VALUE!</v>
      </c>
      <c r="BZ10" s="96" t="e">
        <f t="shared" si="25"/>
        <v>#DIV/0!</v>
      </c>
      <c r="CA10" s="23" t="e">
        <f t="shared" si="26"/>
        <v>#VALUE!</v>
      </c>
      <c r="CB10" s="95" t="e">
        <f t="shared" si="49"/>
        <v>#VALUE!</v>
      </c>
      <c r="CC10" s="96" t="e">
        <f t="shared" si="27"/>
        <v>#DIV/0!</v>
      </c>
      <c r="CD10" s="23" t="e">
        <f t="shared" si="28"/>
        <v>#VALUE!</v>
      </c>
      <c r="CE10" s="95" t="e">
        <f t="shared" si="50"/>
        <v>#VALUE!</v>
      </c>
      <c r="CF10" s="96" t="e">
        <f t="shared" si="29"/>
        <v>#DIV/0!</v>
      </c>
      <c r="CG10" s="23" t="e">
        <f t="shared" si="30"/>
        <v>#VALUE!</v>
      </c>
      <c r="CH10" s="95" t="e">
        <f t="shared" si="51"/>
        <v>#VALUE!</v>
      </c>
      <c r="CI10" s="96" t="e">
        <f t="shared" si="31"/>
        <v>#DIV/0!</v>
      </c>
      <c r="CJ10" s="23" t="e">
        <f t="shared" si="32"/>
        <v>#VALUE!</v>
      </c>
      <c r="CK10" s="95" t="e">
        <f t="shared" si="52"/>
        <v>#VALUE!</v>
      </c>
      <c r="CL10" s="96" t="e">
        <f t="shared" si="33"/>
        <v>#DIV/0!</v>
      </c>
    </row>
    <row r="11" spans="1:90" s="56" customFormat="1" x14ac:dyDescent="0.2">
      <c r="A11" s="53">
        <v>10</v>
      </c>
      <c r="B11" s="54" t="str">
        <f>'Posters Trimestres'!A36</f>
        <v>Médecine</v>
      </c>
      <c r="C11" s="55">
        <f>Saisie!A25</f>
        <v>0</v>
      </c>
      <c r="D11" s="55">
        <f>Saisie!B25</f>
        <v>0</v>
      </c>
      <c r="E11" s="55" t="str">
        <f>Saisie!C25</f>
        <v/>
      </c>
      <c r="F11" s="55">
        <f>Saisie!D25</f>
        <v>0</v>
      </c>
      <c r="G11" s="55">
        <f>Saisie!E25</f>
        <v>0</v>
      </c>
      <c r="H11" s="55">
        <f>Saisie!F25</f>
        <v>0</v>
      </c>
      <c r="I11" s="55">
        <f>Saisie!G25</f>
        <v>0</v>
      </c>
      <c r="J11" s="55">
        <f>Saisie!H25</f>
        <v>0</v>
      </c>
      <c r="K11" s="55">
        <f>Saisie!I25</f>
        <v>0</v>
      </c>
      <c r="L11" s="55">
        <f>IF(Saisie!J25="",F11+H11+J11,Saisie!J25)</f>
        <v>0</v>
      </c>
      <c r="M11" s="55">
        <f>IF(Saisie!K25="",G11+I11+K11,Saisie!K25)</f>
        <v>0</v>
      </c>
      <c r="N11" s="55">
        <f>Saisie!L25</f>
        <v>0</v>
      </c>
      <c r="O11" s="55">
        <f>Saisie!M25</f>
        <v>0</v>
      </c>
      <c r="P11" s="55">
        <f>Saisie!N25</f>
        <v>0</v>
      </c>
      <c r="Q11" s="55">
        <f>Saisie!O25</f>
        <v>0</v>
      </c>
      <c r="R11" s="55">
        <f>Saisie!P25</f>
        <v>0</v>
      </c>
      <c r="S11" s="55">
        <f>Saisie!Q25</f>
        <v>0</v>
      </c>
      <c r="T11" s="55">
        <f>IF(Saisie!R25="",N11+P11+R11,Saisie!R25)</f>
        <v>0</v>
      </c>
      <c r="U11" s="55">
        <f>IF(Saisie!S25="",O11+Q11+S11,Saisie!S25)</f>
        <v>0</v>
      </c>
      <c r="V11" s="55">
        <f>Saisie!T25</f>
        <v>0</v>
      </c>
      <c r="W11" s="55">
        <f>Saisie!U25</f>
        <v>0</v>
      </c>
      <c r="X11" s="55">
        <f>Saisie!V25</f>
        <v>0</v>
      </c>
      <c r="Y11" s="55">
        <f>Saisie!W25</f>
        <v>0</v>
      </c>
      <c r="Z11" s="55">
        <f>Saisie!X25</f>
        <v>0</v>
      </c>
      <c r="AA11" s="55">
        <f>Saisie!Y25</f>
        <v>0</v>
      </c>
      <c r="AB11" s="55">
        <f>IF(Saisie!Z25="",V11+X11+Z11,Saisie!Z25)</f>
        <v>0</v>
      </c>
      <c r="AC11" s="55">
        <f>IF(Saisie!AA25="",W11+Y11+AA11,Saisie!AA25)</f>
        <v>0</v>
      </c>
      <c r="AD11" s="55">
        <f>Saisie!AB25</f>
        <v>0</v>
      </c>
      <c r="AE11" s="55">
        <f>Saisie!AC25</f>
        <v>0</v>
      </c>
      <c r="AF11" s="55">
        <f>Saisie!AD25</f>
        <v>0</v>
      </c>
      <c r="AG11" s="55">
        <f>Saisie!AE25</f>
        <v>0</v>
      </c>
      <c r="AH11" s="55">
        <f>Saisie!AF25</f>
        <v>0</v>
      </c>
      <c r="AI11" s="55">
        <f>Saisie!AG25</f>
        <v>0</v>
      </c>
      <c r="AJ11" s="55">
        <f>IF(Saisie!AH25="",AD11+AF11+AH11,Saisie!AH25)</f>
        <v>0</v>
      </c>
      <c r="AK11" s="55">
        <f>IF(Saisie!AI25="",AE11+AG11+AI11,Saisie!AI25)</f>
        <v>0</v>
      </c>
      <c r="AL11" s="55">
        <f t="shared" si="34"/>
        <v>0</v>
      </c>
      <c r="AM11" s="55">
        <f t="shared" si="35"/>
        <v>0</v>
      </c>
      <c r="AN11" s="55" t="e">
        <f t="shared" si="0"/>
        <v>#VALUE!</v>
      </c>
      <c r="AO11" s="98" t="e">
        <f t="shared" si="36"/>
        <v>#VALUE!</v>
      </c>
      <c r="AP11" s="99" t="e">
        <f t="shared" si="1"/>
        <v>#DIV/0!</v>
      </c>
      <c r="AQ11" s="55" t="e">
        <f t="shared" si="2"/>
        <v>#VALUE!</v>
      </c>
      <c r="AR11" s="98" t="e">
        <f t="shared" si="37"/>
        <v>#VALUE!</v>
      </c>
      <c r="AS11" s="99" t="e">
        <f t="shared" si="3"/>
        <v>#DIV/0!</v>
      </c>
      <c r="AT11" s="55" t="e">
        <f t="shared" si="4"/>
        <v>#VALUE!</v>
      </c>
      <c r="AU11" s="98" t="e">
        <f t="shared" si="38"/>
        <v>#VALUE!</v>
      </c>
      <c r="AV11" s="99" t="e">
        <f t="shared" si="5"/>
        <v>#DIV/0!</v>
      </c>
      <c r="AW11" s="55" t="e">
        <f t="shared" si="6"/>
        <v>#VALUE!</v>
      </c>
      <c r="AX11" s="98" t="e">
        <f t="shared" si="39"/>
        <v>#VALUE!</v>
      </c>
      <c r="AY11" s="99" t="e">
        <f t="shared" si="7"/>
        <v>#DIV/0!</v>
      </c>
      <c r="AZ11" s="55" t="e">
        <f t="shared" si="8"/>
        <v>#VALUE!</v>
      </c>
      <c r="BA11" s="98" t="e">
        <f t="shared" si="40"/>
        <v>#VALUE!</v>
      </c>
      <c r="BB11" s="99" t="e">
        <f t="shared" si="9"/>
        <v>#DIV/0!</v>
      </c>
      <c r="BC11" s="55" t="e">
        <f t="shared" si="10"/>
        <v>#VALUE!</v>
      </c>
      <c r="BD11" s="98" t="e">
        <f t="shared" si="41"/>
        <v>#VALUE!</v>
      </c>
      <c r="BE11" s="99" t="e">
        <f t="shared" si="11"/>
        <v>#DIV/0!</v>
      </c>
      <c r="BF11" s="55" t="e">
        <f t="shared" si="12"/>
        <v>#VALUE!</v>
      </c>
      <c r="BG11" s="98" t="e">
        <f t="shared" si="42"/>
        <v>#VALUE!</v>
      </c>
      <c r="BH11" s="99" t="e">
        <f t="shared" si="13"/>
        <v>#DIV/0!</v>
      </c>
      <c r="BI11" s="55" t="e">
        <f t="shared" si="14"/>
        <v>#VALUE!</v>
      </c>
      <c r="BJ11" s="98" t="e">
        <f t="shared" si="43"/>
        <v>#VALUE!</v>
      </c>
      <c r="BK11" s="99" t="e">
        <f t="shared" si="15"/>
        <v>#DIV/0!</v>
      </c>
      <c r="BL11" s="55" t="e">
        <f t="shared" si="16"/>
        <v>#VALUE!</v>
      </c>
      <c r="BM11" s="98" t="e">
        <f t="shared" si="44"/>
        <v>#VALUE!</v>
      </c>
      <c r="BN11" s="99" t="e">
        <f t="shared" si="17"/>
        <v>#DIV/0!</v>
      </c>
      <c r="BO11" s="55" t="e">
        <f t="shared" si="18"/>
        <v>#VALUE!</v>
      </c>
      <c r="BP11" s="98" t="e">
        <f t="shared" si="45"/>
        <v>#VALUE!</v>
      </c>
      <c r="BQ11" s="99" t="e">
        <f t="shared" si="19"/>
        <v>#DIV/0!</v>
      </c>
      <c r="BR11" s="55" t="e">
        <f t="shared" si="20"/>
        <v>#VALUE!</v>
      </c>
      <c r="BS11" s="98" t="e">
        <f t="shared" si="46"/>
        <v>#VALUE!</v>
      </c>
      <c r="BT11" s="99" t="e">
        <f t="shared" si="21"/>
        <v>#DIV/0!</v>
      </c>
      <c r="BU11" s="55" t="e">
        <f t="shared" si="22"/>
        <v>#VALUE!</v>
      </c>
      <c r="BV11" s="98" t="e">
        <f t="shared" si="47"/>
        <v>#VALUE!</v>
      </c>
      <c r="BW11" s="99" t="e">
        <f t="shared" si="23"/>
        <v>#DIV/0!</v>
      </c>
      <c r="BX11" s="55" t="e">
        <f t="shared" si="24"/>
        <v>#VALUE!</v>
      </c>
      <c r="BY11" s="98" t="e">
        <f t="shared" si="48"/>
        <v>#VALUE!</v>
      </c>
      <c r="BZ11" s="99" t="e">
        <f t="shared" si="25"/>
        <v>#DIV/0!</v>
      </c>
      <c r="CA11" s="55" t="e">
        <f t="shared" si="26"/>
        <v>#VALUE!</v>
      </c>
      <c r="CB11" s="98" t="e">
        <f t="shared" si="49"/>
        <v>#VALUE!</v>
      </c>
      <c r="CC11" s="99" t="e">
        <f t="shared" si="27"/>
        <v>#DIV/0!</v>
      </c>
      <c r="CD11" s="55" t="e">
        <f t="shared" si="28"/>
        <v>#VALUE!</v>
      </c>
      <c r="CE11" s="98" t="e">
        <f t="shared" si="50"/>
        <v>#VALUE!</v>
      </c>
      <c r="CF11" s="99" t="e">
        <f t="shared" si="29"/>
        <v>#DIV/0!</v>
      </c>
      <c r="CG11" s="55" t="e">
        <f t="shared" si="30"/>
        <v>#VALUE!</v>
      </c>
      <c r="CH11" s="98" t="e">
        <f t="shared" si="51"/>
        <v>#VALUE!</v>
      </c>
      <c r="CI11" s="99" t="e">
        <f t="shared" si="31"/>
        <v>#DIV/0!</v>
      </c>
      <c r="CJ11" s="55" t="e">
        <f t="shared" si="32"/>
        <v>#VALUE!</v>
      </c>
      <c r="CK11" s="98" t="e">
        <f t="shared" si="52"/>
        <v>#VALUE!</v>
      </c>
      <c r="CL11" s="99" t="e">
        <f t="shared" si="33"/>
        <v>#DIV/0!</v>
      </c>
    </row>
    <row r="12" spans="1:90" x14ac:dyDescent="0.2">
      <c r="A12" s="21">
        <v>1</v>
      </c>
      <c r="B12" s="22" t="str">
        <f>'Posters Trimestres'!A37</f>
        <v>Chirurgie</v>
      </c>
      <c r="C12" s="23">
        <f>Saisie!A37</f>
        <v>0</v>
      </c>
      <c r="D12" s="23">
        <f>Saisie!B37</f>
        <v>0</v>
      </c>
      <c r="E12" s="23" t="str">
        <f>Saisie!C37</f>
        <v/>
      </c>
      <c r="F12" s="23">
        <f>Saisie!D37</f>
        <v>0</v>
      </c>
      <c r="G12" s="23">
        <f>Saisie!E37</f>
        <v>0</v>
      </c>
      <c r="H12" s="23">
        <f>Saisie!F37</f>
        <v>0</v>
      </c>
      <c r="I12" s="23">
        <f>Saisie!G37</f>
        <v>0</v>
      </c>
      <c r="J12" s="23">
        <f>Saisie!H37</f>
        <v>0</v>
      </c>
      <c r="K12" s="23">
        <f>Saisie!I37</f>
        <v>0</v>
      </c>
      <c r="L12" s="23">
        <f>IF(Saisie!J37="",F12+H12+J12,Saisie!J37)</f>
        <v>0</v>
      </c>
      <c r="M12" s="23">
        <f>IF(Saisie!K37="",G12+I12+K12,Saisie!K37)</f>
        <v>0</v>
      </c>
      <c r="N12" s="23">
        <f>Saisie!L37</f>
        <v>0</v>
      </c>
      <c r="O12" s="23">
        <f>Saisie!M37</f>
        <v>0</v>
      </c>
      <c r="P12" s="23">
        <f>Saisie!N37</f>
        <v>0</v>
      </c>
      <c r="Q12" s="23">
        <f>Saisie!O37</f>
        <v>0</v>
      </c>
      <c r="R12" s="23">
        <f>Saisie!P37</f>
        <v>0</v>
      </c>
      <c r="S12" s="23">
        <f>Saisie!Q37</f>
        <v>0</v>
      </c>
      <c r="T12" s="23">
        <f>IF(Saisie!R37="",N12+P12+R12,Saisie!R37)</f>
        <v>0</v>
      </c>
      <c r="U12" s="23">
        <f>IF(Saisie!S37="",O12+Q12+S12,Saisie!S37)</f>
        <v>0</v>
      </c>
      <c r="V12" s="23">
        <f>Saisie!T37</f>
        <v>0</v>
      </c>
      <c r="W12" s="23">
        <f>Saisie!U37</f>
        <v>0</v>
      </c>
      <c r="X12" s="23">
        <f>Saisie!V37</f>
        <v>0</v>
      </c>
      <c r="Y12" s="23">
        <f>Saisie!W37</f>
        <v>0</v>
      </c>
      <c r="Z12" s="23">
        <f>Saisie!X37</f>
        <v>0</v>
      </c>
      <c r="AA12" s="23">
        <f>Saisie!Y37</f>
        <v>0</v>
      </c>
      <c r="AB12" s="23">
        <f>IF(Saisie!Z37="",V12+X12+Z12,Saisie!Z37)</f>
        <v>0</v>
      </c>
      <c r="AC12" s="23">
        <f>IF(Saisie!AA37="",W12+Y12+AA12,Saisie!AA37)</f>
        <v>0</v>
      </c>
      <c r="AD12" s="23">
        <f>Saisie!AB37</f>
        <v>0</v>
      </c>
      <c r="AE12" s="23">
        <f>Saisie!AC37</f>
        <v>0</v>
      </c>
      <c r="AF12" s="23">
        <f>Saisie!AD37</f>
        <v>0</v>
      </c>
      <c r="AG12" s="23">
        <f>Saisie!AE37</f>
        <v>0</v>
      </c>
      <c r="AH12" s="23">
        <f>Saisie!AF37</f>
        <v>0</v>
      </c>
      <c r="AI12" s="23">
        <f>Saisie!AG37</f>
        <v>0</v>
      </c>
      <c r="AJ12" s="23">
        <f>IF(Saisie!AH37="",AD12+AF12+AH12,Saisie!AH37)</f>
        <v>0</v>
      </c>
      <c r="AK12" s="23">
        <f>IF(Saisie!AI37="",AE12+AG12+AI12,Saisie!AI37)</f>
        <v>0</v>
      </c>
      <c r="AL12" s="23">
        <f t="shared" ref="AL12" si="53">L12+T12+AB12+AJ12</f>
        <v>0</v>
      </c>
      <c r="AM12" s="23">
        <f t="shared" ref="AM12" si="54">M12+U12+AC12+AK12</f>
        <v>0</v>
      </c>
      <c r="AN12" s="55" t="e">
        <f t="shared" si="0"/>
        <v>#VALUE!</v>
      </c>
      <c r="AO12" s="98" t="e">
        <f t="shared" ref="AO12:AO71" si="55">F12/AN12</f>
        <v>#VALUE!</v>
      </c>
      <c r="AP12" s="99" t="e">
        <f t="shared" si="1"/>
        <v>#DIV/0!</v>
      </c>
      <c r="AQ12" s="55" t="e">
        <f t="shared" si="2"/>
        <v>#VALUE!</v>
      </c>
      <c r="AR12" s="98" t="e">
        <f t="shared" ref="AR12:AR71" si="56">H12/AQ12</f>
        <v>#VALUE!</v>
      </c>
      <c r="AS12" s="99" t="e">
        <f t="shared" si="3"/>
        <v>#DIV/0!</v>
      </c>
      <c r="AT12" s="55" t="e">
        <f t="shared" si="4"/>
        <v>#VALUE!</v>
      </c>
      <c r="AU12" s="98" t="e">
        <f t="shared" ref="AU12:AU71" si="57">J12/AT12</f>
        <v>#VALUE!</v>
      </c>
      <c r="AV12" s="99" t="e">
        <f t="shared" si="5"/>
        <v>#DIV/0!</v>
      </c>
      <c r="AW12" s="55" t="e">
        <f t="shared" si="6"/>
        <v>#VALUE!</v>
      </c>
      <c r="AX12" s="98" t="e">
        <f t="shared" ref="AX12:AX71" si="58">L12/AW12</f>
        <v>#VALUE!</v>
      </c>
      <c r="AY12" s="99" t="e">
        <f t="shared" si="7"/>
        <v>#DIV/0!</v>
      </c>
      <c r="AZ12" s="55" t="e">
        <f t="shared" si="8"/>
        <v>#VALUE!</v>
      </c>
      <c r="BA12" s="98" t="e">
        <f t="shared" ref="BA12:BA71" si="59">N12/AZ12</f>
        <v>#VALUE!</v>
      </c>
      <c r="BB12" s="99" t="e">
        <f t="shared" si="9"/>
        <v>#DIV/0!</v>
      </c>
      <c r="BC12" s="55" t="e">
        <f t="shared" si="10"/>
        <v>#VALUE!</v>
      </c>
      <c r="BD12" s="98" t="e">
        <f t="shared" ref="BD12:BD71" si="60">P12/BC12</f>
        <v>#VALUE!</v>
      </c>
      <c r="BE12" s="99" t="e">
        <f t="shared" si="11"/>
        <v>#DIV/0!</v>
      </c>
      <c r="BF12" s="55" t="e">
        <f t="shared" si="12"/>
        <v>#VALUE!</v>
      </c>
      <c r="BG12" s="98" t="e">
        <f t="shared" ref="BG12:BG71" si="61">R12/BF12</f>
        <v>#VALUE!</v>
      </c>
      <c r="BH12" s="99" t="e">
        <f t="shared" si="13"/>
        <v>#DIV/0!</v>
      </c>
      <c r="BI12" s="55" t="e">
        <f t="shared" si="14"/>
        <v>#VALUE!</v>
      </c>
      <c r="BJ12" s="98" t="e">
        <f t="shared" ref="BJ12:BJ71" si="62">T12/BI12</f>
        <v>#VALUE!</v>
      </c>
      <c r="BK12" s="99" t="e">
        <f t="shared" si="15"/>
        <v>#DIV/0!</v>
      </c>
      <c r="BL12" s="55" t="e">
        <f t="shared" si="16"/>
        <v>#VALUE!</v>
      </c>
      <c r="BM12" s="98" t="e">
        <f t="shared" ref="BM12:BM71" si="63">V12/BL12</f>
        <v>#VALUE!</v>
      </c>
      <c r="BN12" s="99" t="e">
        <f t="shared" si="17"/>
        <v>#DIV/0!</v>
      </c>
      <c r="BO12" s="55" t="e">
        <f t="shared" si="18"/>
        <v>#VALUE!</v>
      </c>
      <c r="BP12" s="98" t="e">
        <f t="shared" ref="BP12:BP71" si="64">X12/BO12</f>
        <v>#VALUE!</v>
      </c>
      <c r="BQ12" s="99" t="e">
        <f t="shared" si="19"/>
        <v>#DIV/0!</v>
      </c>
      <c r="BR12" s="55" t="e">
        <f t="shared" si="20"/>
        <v>#VALUE!</v>
      </c>
      <c r="BS12" s="98" t="e">
        <f t="shared" ref="BS12:BS71" si="65">Z12/BR12</f>
        <v>#VALUE!</v>
      </c>
      <c r="BT12" s="99" t="e">
        <f t="shared" si="21"/>
        <v>#DIV/0!</v>
      </c>
      <c r="BU12" s="55" t="e">
        <f t="shared" si="22"/>
        <v>#VALUE!</v>
      </c>
      <c r="BV12" s="98" t="e">
        <f t="shared" ref="BV12:BV71" si="66">AB12/BU12</f>
        <v>#VALUE!</v>
      </c>
      <c r="BW12" s="99" t="e">
        <f t="shared" si="23"/>
        <v>#DIV/0!</v>
      </c>
      <c r="BX12" s="55" t="e">
        <f t="shared" si="24"/>
        <v>#VALUE!</v>
      </c>
      <c r="BY12" s="98" t="e">
        <f t="shared" ref="BY12:BY71" si="67">AD12/BX12</f>
        <v>#VALUE!</v>
      </c>
      <c r="BZ12" s="99" t="e">
        <f t="shared" si="25"/>
        <v>#DIV/0!</v>
      </c>
      <c r="CA12" s="55" t="e">
        <f t="shared" si="26"/>
        <v>#VALUE!</v>
      </c>
      <c r="CB12" s="98" t="e">
        <f t="shared" ref="CB12:CB71" si="68">AF12/CA12</f>
        <v>#VALUE!</v>
      </c>
      <c r="CC12" s="99" t="e">
        <f t="shared" si="27"/>
        <v>#DIV/0!</v>
      </c>
      <c r="CD12" s="55" t="e">
        <f t="shared" si="28"/>
        <v>#VALUE!</v>
      </c>
      <c r="CE12" s="95" t="e">
        <f t="shared" si="50"/>
        <v>#VALUE!</v>
      </c>
      <c r="CF12" s="99" t="e">
        <f t="shared" si="29"/>
        <v>#DIV/0!</v>
      </c>
      <c r="CG12" s="23" t="e">
        <f t="shared" si="30"/>
        <v>#VALUE!</v>
      </c>
      <c r="CH12" s="95" t="e">
        <f t="shared" ref="CH12:CH66" si="69">AJ12/CG12</f>
        <v>#VALUE!</v>
      </c>
      <c r="CI12" s="96" t="e">
        <f t="shared" si="31"/>
        <v>#DIV/0!</v>
      </c>
      <c r="CJ12" s="23" t="e">
        <f t="shared" si="32"/>
        <v>#VALUE!</v>
      </c>
      <c r="CK12" s="95" t="e">
        <f t="shared" ref="CK12:CK71" si="70">AL12/CJ12</f>
        <v>#VALUE!</v>
      </c>
      <c r="CL12" s="96" t="e">
        <f t="shared" si="33"/>
        <v>#DIV/0!</v>
      </c>
    </row>
    <row r="13" spans="1:90" x14ac:dyDescent="0.2">
      <c r="A13" s="21">
        <v>2</v>
      </c>
      <c r="B13" s="22" t="str">
        <f>'Posters Trimestres'!A37</f>
        <v>Chirurgie</v>
      </c>
      <c r="C13" s="23">
        <f>Saisie!A38</f>
        <v>0</v>
      </c>
      <c r="D13" s="23">
        <f>Saisie!B38</f>
        <v>0</v>
      </c>
      <c r="E13" s="23" t="str">
        <f>Saisie!C38</f>
        <v/>
      </c>
      <c r="F13" s="23">
        <f>Saisie!D38</f>
        <v>0</v>
      </c>
      <c r="G13" s="23">
        <f>Saisie!E38</f>
        <v>0</v>
      </c>
      <c r="H13" s="23">
        <f>Saisie!F38</f>
        <v>0</v>
      </c>
      <c r="I13" s="23">
        <f>Saisie!G38</f>
        <v>0</v>
      </c>
      <c r="J13" s="23">
        <f>Saisie!H38</f>
        <v>0</v>
      </c>
      <c r="K13" s="23">
        <f>Saisie!I38</f>
        <v>0</v>
      </c>
      <c r="L13" s="23">
        <f>IF(Saisie!J38="",F13+H13+J13,Saisie!J38)</f>
        <v>0</v>
      </c>
      <c r="M13" s="23">
        <f>IF(Saisie!K38="",G13+I13+K13,Saisie!K38)</f>
        <v>0</v>
      </c>
      <c r="N13" s="23">
        <f>Saisie!L38</f>
        <v>0</v>
      </c>
      <c r="O13" s="23">
        <f>Saisie!M38</f>
        <v>0</v>
      </c>
      <c r="P13" s="23">
        <f>Saisie!N38</f>
        <v>0</v>
      </c>
      <c r="Q13" s="23">
        <f>Saisie!O38</f>
        <v>0</v>
      </c>
      <c r="R13" s="23">
        <f>Saisie!P38</f>
        <v>0</v>
      </c>
      <c r="S13" s="23">
        <f>Saisie!Q38</f>
        <v>0</v>
      </c>
      <c r="T13" s="23">
        <f>IF(Saisie!R38="",N13+P13+R13,Saisie!R38)</f>
        <v>0</v>
      </c>
      <c r="U13" s="23">
        <f>IF(Saisie!S38="",O13+Q13+S13,Saisie!S38)</f>
        <v>0</v>
      </c>
      <c r="V13" s="23">
        <f>Saisie!T38</f>
        <v>0</v>
      </c>
      <c r="W13" s="23">
        <f>Saisie!U38</f>
        <v>0</v>
      </c>
      <c r="X13" s="23">
        <f>Saisie!V38</f>
        <v>0</v>
      </c>
      <c r="Y13" s="23">
        <f>Saisie!W38</f>
        <v>0</v>
      </c>
      <c r="Z13" s="23">
        <f>Saisie!X38</f>
        <v>0</v>
      </c>
      <c r="AA13" s="23">
        <f>Saisie!Y38</f>
        <v>0</v>
      </c>
      <c r="AB13" s="23">
        <f>IF(Saisie!Z38="",V13+X13+Z13,Saisie!Z38)</f>
        <v>0</v>
      </c>
      <c r="AC13" s="23">
        <f>IF(Saisie!AA38="",W13+Y13+AA13,Saisie!AA38)</f>
        <v>0</v>
      </c>
      <c r="AD13" s="23">
        <f>Saisie!AB38</f>
        <v>0</v>
      </c>
      <c r="AE13" s="23">
        <f>Saisie!AC38</f>
        <v>0</v>
      </c>
      <c r="AF13" s="23">
        <f>Saisie!AD38</f>
        <v>0</v>
      </c>
      <c r="AG13" s="23">
        <f>Saisie!AE38</f>
        <v>0</v>
      </c>
      <c r="AH13" s="23">
        <f>Saisie!AF38</f>
        <v>0</v>
      </c>
      <c r="AI13" s="23">
        <f>Saisie!AG38</f>
        <v>0</v>
      </c>
      <c r="AJ13" s="23">
        <f>IF(Saisie!AH38="",AD13+AF13+AH13,Saisie!AH38)</f>
        <v>0</v>
      </c>
      <c r="AK13" s="23">
        <f>IF(Saisie!AI38="",AE13+AG13+AI13,Saisie!AI38)</f>
        <v>0</v>
      </c>
      <c r="AL13" s="23">
        <f t="shared" ref="AL13:AL21" si="71">L13+T13+AB13+AJ13</f>
        <v>0</v>
      </c>
      <c r="AM13" s="23">
        <f t="shared" ref="AM13:AM21" si="72">M13+U13+AC13+AK13</f>
        <v>0</v>
      </c>
      <c r="AN13" s="55" t="e">
        <f t="shared" si="0"/>
        <v>#VALUE!</v>
      </c>
      <c r="AO13" s="98" t="e">
        <f t="shared" ref="AO13:AO21" si="73">F13/AN13</f>
        <v>#VALUE!</v>
      </c>
      <c r="AP13" s="99" t="e">
        <f t="shared" si="1"/>
        <v>#DIV/0!</v>
      </c>
      <c r="AQ13" s="55" t="e">
        <f t="shared" si="2"/>
        <v>#VALUE!</v>
      </c>
      <c r="AR13" s="98" t="e">
        <f t="shared" ref="AR13:AR21" si="74">H13/AQ13</f>
        <v>#VALUE!</v>
      </c>
      <c r="AS13" s="99" t="e">
        <f t="shared" si="3"/>
        <v>#DIV/0!</v>
      </c>
      <c r="AT13" s="55" t="e">
        <f t="shared" si="4"/>
        <v>#VALUE!</v>
      </c>
      <c r="AU13" s="98" t="e">
        <f t="shared" ref="AU13:AU21" si="75">J13/AT13</f>
        <v>#VALUE!</v>
      </c>
      <c r="AV13" s="99" t="e">
        <f t="shared" si="5"/>
        <v>#DIV/0!</v>
      </c>
      <c r="AW13" s="55" t="e">
        <f t="shared" si="6"/>
        <v>#VALUE!</v>
      </c>
      <c r="AX13" s="98" t="e">
        <f t="shared" ref="AX13:AX21" si="76">L13/AW13</f>
        <v>#VALUE!</v>
      </c>
      <c r="AY13" s="99" t="e">
        <f t="shared" si="7"/>
        <v>#DIV/0!</v>
      </c>
      <c r="AZ13" s="55" t="e">
        <f t="shared" si="8"/>
        <v>#VALUE!</v>
      </c>
      <c r="BA13" s="98" t="e">
        <f t="shared" ref="BA13:BA21" si="77">N13/AZ13</f>
        <v>#VALUE!</v>
      </c>
      <c r="BB13" s="99" t="e">
        <f t="shared" si="9"/>
        <v>#DIV/0!</v>
      </c>
      <c r="BC13" s="55" t="e">
        <f t="shared" si="10"/>
        <v>#VALUE!</v>
      </c>
      <c r="BD13" s="98" t="e">
        <f t="shared" ref="BD13:BD21" si="78">P13/BC13</f>
        <v>#VALUE!</v>
      </c>
      <c r="BE13" s="99" t="e">
        <f t="shared" si="11"/>
        <v>#DIV/0!</v>
      </c>
      <c r="BF13" s="55" t="e">
        <f t="shared" si="12"/>
        <v>#VALUE!</v>
      </c>
      <c r="BG13" s="98" t="e">
        <f t="shared" ref="BG13:BG21" si="79">R13/BF13</f>
        <v>#VALUE!</v>
      </c>
      <c r="BH13" s="99" t="e">
        <f t="shared" si="13"/>
        <v>#DIV/0!</v>
      </c>
      <c r="BI13" s="55" t="e">
        <f t="shared" si="14"/>
        <v>#VALUE!</v>
      </c>
      <c r="BJ13" s="98" t="e">
        <f t="shared" ref="BJ13:BJ21" si="80">T13/BI13</f>
        <v>#VALUE!</v>
      </c>
      <c r="BK13" s="99" t="e">
        <f t="shared" si="15"/>
        <v>#DIV/0!</v>
      </c>
      <c r="BL13" s="55" t="e">
        <f t="shared" si="16"/>
        <v>#VALUE!</v>
      </c>
      <c r="BM13" s="98" t="e">
        <f t="shared" ref="BM13:BM21" si="81">V13/BL13</f>
        <v>#VALUE!</v>
      </c>
      <c r="BN13" s="99" t="e">
        <f t="shared" si="17"/>
        <v>#DIV/0!</v>
      </c>
      <c r="BO13" s="55" t="e">
        <f t="shared" si="18"/>
        <v>#VALUE!</v>
      </c>
      <c r="BP13" s="98" t="e">
        <f t="shared" ref="BP13:BP21" si="82">X13/BO13</f>
        <v>#VALUE!</v>
      </c>
      <c r="BQ13" s="99" t="e">
        <f t="shared" si="19"/>
        <v>#DIV/0!</v>
      </c>
      <c r="BR13" s="55" t="e">
        <f t="shared" si="20"/>
        <v>#VALUE!</v>
      </c>
      <c r="BS13" s="98" t="e">
        <f t="shared" ref="BS13:BS21" si="83">Z13/BR13</f>
        <v>#VALUE!</v>
      </c>
      <c r="BT13" s="99" t="e">
        <f t="shared" si="21"/>
        <v>#DIV/0!</v>
      </c>
      <c r="BU13" s="55" t="e">
        <f t="shared" si="22"/>
        <v>#VALUE!</v>
      </c>
      <c r="BV13" s="98" t="e">
        <f t="shared" ref="BV13:BV21" si="84">AB13/BU13</f>
        <v>#VALUE!</v>
      </c>
      <c r="BW13" s="99" t="e">
        <f t="shared" si="23"/>
        <v>#DIV/0!</v>
      </c>
      <c r="BX13" s="55" t="e">
        <f t="shared" si="24"/>
        <v>#VALUE!</v>
      </c>
      <c r="BY13" s="98" t="e">
        <f t="shared" ref="BY13:BY21" si="85">AD13/BX13</f>
        <v>#VALUE!</v>
      </c>
      <c r="BZ13" s="99" t="e">
        <f t="shared" si="25"/>
        <v>#DIV/0!</v>
      </c>
      <c r="CA13" s="55" t="e">
        <f t="shared" si="26"/>
        <v>#VALUE!</v>
      </c>
      <c r="CB13" s="98" t="e">
        <f t="shared" ref="CB13:CB21" si="86">AF13/CA13</f>
        <v>#VALUE!</v>
      </c>
      <c r="CC13" s="99" t="e">
        <f t="shared" si="27"/>
        <v>#DIV/0!</v>
      </c>
      <c r="CD13" s="55" t="e">
        <f t="shared" si="28"/>
        <v>#VALUE!</v>
      </c>
      <c r="CE13" s="95" t="e">
        <f t="shared" si="50"/>
        <v>#VALUE!</v>
      </c>
      <c r="CF13" s="99" t="e">
        <f t="shared" si="29"/>
        <v>#DIV/0!</v>
      </c>
      <c r="CG13" s="23" t="e">
        <f t="shared" si="30"/>
        <v>#VALUE!</v>
      </c>
      <c r="CH13" s="95" t="e">
        <f t="shared" ref="CH13:CH21" si="87">AJ13/CG13</f>
        <v>#VALUE!</v>
      </c>
      <c r="CI13" s="96" t="e">
        <f t="shared" si="31"/>
        <v>#DIV/0!</v>
      </c>
      <c r="CJ13" s="23" t="e">
        <f t="shared" si="32"/>
        <v>#VALUE!</v>
      </c>
      <c r="CK13" s="95" t="e">
        <f t="shared" ref="CK13:CK21" si="88">AL13/CJ13</f>
        <v>#VALUE!</v>
      </c>
      <c r="CL13" s="96" t="e">
        <f t="shared" si="33"/>
        <v>#DIV/0!</v>
      </c>
    </row>
    <row r="14" spans="1:90" x14ac:dyDescent="0.2">
      <c r="A14" s="21">
        <v>3</v>
      </c>
      <c r="B14" s="22" t="str">
        <f>'Posters Trimestres'!A37</f>
        <v>Chirurgie</v>
      </c>
      <c r="C14" s="23">
        <f>Saisie!A39</f>
        <v>0</v>
      </c>
      <c r="D14" s="23">
        <f>Saisie!B39</f>
        <v>0</v>
      </c>
      <c r="E14" s="23" t="str">
        <f>Saisie!C39</f>
        <v/>
      </c>
      <c r="F14" s="23">
        <f>Saisie!D39</f>
        <v>0</v>
      </c>
      <c r="G14" s="23">
        <f>Saisie!E39</f>
        <v>0</v>
      </c>
      <c r="H14" s="23">
        <f>Saisie!F39</f>
        <v>0</v>
      </c>
      <c r="I14" s="23">
        <f>Saisie!G39</f>
        <v>0</v>
      </c>
      <c r="J14" s="23">
        <f>Saisie!H39</f>
        <v>0</v>
      </c>
      <c r="K14" s="23">
        <f>Saisie!I39</f>
        <v>0</v>
      </c>
      <c r="L14" s="23">
        <f>IF(Saisie!J39="",F14+H14+J14,Saisie!J39)</f>
        <v>0</v>
      </c>
      <c r="M14" s="23">
        <f>IF(Saisie!K39="",G14+I14+K14,Saisie!K39)</f>
        <v>0</v>
      </c>
      <c r="N14" s="23">
        <f>Saisie!L39</f>
        <v>0</v>
      </c>
      <c r="O14" s="23">
        <f>Saisie!M39</f>
        <v>0</v>
      </c>
      <c r="P14" s="23">
        <f>Saisie!N39</f>
        <v>0</v>
      </c>
      <c r="Q14" s="23">
        <f>Saisie!O39</f>
        <v>0</v>
      </c>
      <c r="R14" s="23">
        <f>Saisie!P39</f>
        <v>0</v>
      </c>
      <c r="S14" s="23">
        <f>Saisie!Q39</f>
        <v>0</v>
      </c>
      <c r="T14" s="23">
        <f>IF(Saisie!R39="",N14+P14+R14,Saisie!R39)</f>
        <v>0</v>
      </c>
      <c r="U14" s="23">
        <f>IF(Saisie!S39="",O14+Q14+S14,Saisie!S39)</f>
        <v>0</v>
      </c>
      <c r="V14" s="23">
        <f>Saisie!T39</f>
        <v>0</v>
      </c>
      <c r="W14" s="23">
        <f>Saisie!U39</f>
        <v>0</v>
      </c>
      <c r="X14" s="23">
        <f>Saisie!V39</f>
        <v>0</v>
      </c>
      <c r="Y14" s="23">
        <f>Saisie!W39</f>
        <v>0</v>
      </c>
      <c r="Z14" s="23">
        <f>Saisie!X39</f>
        <v>0</v>
      </c>
      <c r="AA14" s="23">
        <f>Saisie!Y39</f>
        <v>0</v>
      </c>
      <c r="AB14" s="23">
        <f>IF(Saisie!Z39="",V14+X14+Z14,Saisie!Z39)</f>
        <v>0</v>
      </c>
      <c r="AC14" s="23">
        <f>IF(Saisie!AA39="",W14+Y14+AA14,Saisie!AA39)</f>
        <v>0</v>
      </c>
      <c r="AD14" s="23">
        <f>Saisie!AB39</f>
        <v>0</v>
      </c>
      <c r="AE14" s="23">
        <f>Saisie!AC39</f>
        <v>0</v>
      </c>
      <c r="AF14" s="23">
        <f>Saisie!AD39</f>
        <v>0</v>
      </c>
      <c r="AG14" s="23">
        <f>Saisie!AE39</f>
        <v>0</v>
      </c>
      <c r="AH14" s="23">
        <f>Saisie!AF39</f>
        <v>0</v>
      </c>
      <c r="AI14" s="23">
        <f>Saisie!AG39</f>
        <v>0</v>
      </c>
      <c r="AJ14" s="23">
        <f>IF(Saisie!AH39="",AD14+AF14+AH14,Saisie!AH39)</f>
        <v>0</v>
      </c>
      <c r="AK14" s="23">
        <f>IF(Saisie!AI39="",AE14+AG14+AI14,Saisie!AI39)</f>
        <v>0</v>
      </c>
      <c r="AL14" s="23">
        <f t="shared" si="71"/>
        <v>0</v>
      </c>
      <c r="AM14" s="23">
        <f t="shared" si="72"/>
        <v>0</v>
      </c>
      <c r="AN14" s="55" t="e">
        <f t="shared" si="0"/>
        <v>#VALUE!</v>
      </c>
      <c r="AO14" s="98" t="e">
        <f t="shared" si="73"/>
        <v>#VALUE!</v>
      </c>
      <c r="AP14" s="99" t="e">
        <f t="shared" si="1"/>
        <v>#DIV/0!</v>
      </c>
      <c r="AQ14" s="55" t="e">
        <f t="shared" si="2"/>
        <v>#VALUE!</v>
      </c>
      <c r="AR14" s="98" t="e">
        <f t="shared" si="74"/>
        <v>#VALUE!</v>
      </c>
      <c r="AS14" s="99" t="e">
        <f t="shared" si="3"/>
        <v>#DIV/0!</v>
      </c>
      <c r="AT14" s="55" t="e">
        <f t="shared" si="4"/>
        <v>#VALUE!</v>
      </c>
      <c r="AU14" s="98" t="e">
        <f t="shared" si="75"/>
        <v>#VALUE!</v>
      </c>
      <c r="AV14" s="99" t="e">
        <f t="shared" si="5"/>
        <v>#DIV/0!</v>
      </c>
      <c r="AW14" s="55" t="e">
        <f t="shared" si="6"/>
        <v>#VALUE!</v>
      </c>
      <c r="AX14" s="98" t="e">
        <f t="shared" si="76"/>
        <v>#VALUE!</v>
      </c>
      <c r="AY14" s="99" t="e">
        <f t="shared" si="7"/>
        <v>#DIV/0!</v>
      </c>
      <c r="AZ14" s="55" t="e">
        <f t="shared" si="8"/>
        <v>#VALUE!</v>
      </c>
      <c r="BA14" s="98" t="e">
        <f t="shared" si="77"/>
        <v>#VALUE!</v>
      </c>
      <c r="BB14" s="99" t="e">
        <f t="shared" si="9"/>
        <v>#DIV/0!</v>
      </c>
      <c r="BC14" s="55" t="e">
        <f t="shared" si="10"/>
        <v>#VALUE!</v>
      </c>
      <c r="BD14" s="98" t="e">
        <f t="shared" si="78"/>
        <v>#VALUE!</v>
      </c>
      <c r="BE14" s="99" t="e">
        <f t="shared" si="11"/>
        <v>#DIV/0!</v>
      </c>
      <c r="BF14" s="55" t="e">
        <f t="shared" si="12"/>
        <v>#VALUE!</v>
      </c>
      <c r="BG14" s="98" t="e">
        <f t="shared" si="79"/>
        <v>#VALUE!</v>
      </c>
      <c r="BH14" s="99" t="e">
        <f t="shared" si="13"/>
        <v>#DIV/0!</v>
      </c>
      <c r="BI14" s="55" t="e">
        <f t="shared" si="14"/>
        <v>#VALUE!</v>
      </c>
      <c r="BJ14" s="98" t="e">
        <f t="shared" si="80"/>
        <v>#VALUE!</v>
      </c>
      <c r="BK14" s="99" t="e">
        <f t="shared" si="15"/>
        <v>#DIV/0!</v>
      </c>
      <c r="BL14" s="55" t="e">
        <f t="shared" si="16"/>
        <v>#VALUE!</v>
      </c>
      <c r="BM14" s="98" t="e">
        <f t="shared" si="81"/>
        <v>#VALUE!</v>
      </c>
      <c r="BN14" s="99" t="e">
        <f t="shared" si="17"/>
        <v>#DIV/0!</v>
      </c>
      <c r="BO14" s="55" t="e">
        <f t="shared" si="18"/>
        <v>#VALUE!</v>
      </c>
      <c r="BP14" s="98" t="e">
        <f t="shared" si="82"/>
        <v>#VALUE!</v>
      </c>
      <c r="BQ14" s="99" t="e">
        <f t="shared" si="19"/>
        <v>#DIV/0!</v>
      </c>
      <c r="BR14" s="55" t="e">
        <f t="shared" si="20"/>
        <v>#VALUE!</v>
      </c>
      <c r="BS14" s="98" t="e">
        <f t="shared" si="83"/>
        <v>#VALUE!</v>
      </c>
      <c r="BT14" s="99" t="e">
        <f t="shared" si="21"/>
        <v>#DIV/0!</v>
      </c>
      <c r="BU14" s="55" t="e">
        <f t="shared" si="22"/>
        <v>#VALUE!</v>
      </c>
      <c r="BV14" s="98" t="e">
        <f t="shared" si="84"/>
        <v>#VALUE!</v>
      </c>
      <c r="BW14" s="99" t="e">
        <f t="shared" si="23"/>
        <v>#DIV/0!</v>
      </c>
      <c r="BX14" s="55" t="e">
        <f t="shared" si="24"/>
        <v>#VALUE!</v>
      </c>
      <c r="BY14" s="98" t="e">
        <f t="shared" si="85"/>
        <v>#VALUE!</v>
      </c>
      <c r="BZ14" s="99" t="e">
        <f t="shared" si="25"/>
        <v>#DIV/0!</v>
      </c>
      <c r="CA14" s="55" t="e">
        <f t="shared" si="26"/>
        <v>#VALUE!</v>
      </c>
      <c r="CB14" s="98" t="e">
        <f t="shared" si="86"/>
        <v>#VALUE!</v>
      </c>
      <c r="CC14" s="99" t="e">
        <f t="shared" si="27"/>
        <v>#DIV/0!</v>
      </c>
      <c r="CD14" s="55" t="e">
        <f t="shared" si="28"/>
        <v>#VALUE!</v>
      </c>
      <c r="CE14" s="95" t="e">
        <f t="shared" si="50"/>
        <v>#VALUE!</v>
      </c>
      <c r="CF14" s="99" t="e">
        <f t="shared" si="29"/>
        <v>#DIV/0!</v>
      </c>
      <c r="CG14" s="23" t="e">
        <f t="shared" si="30"/>
        <v>#VALUE!</v>
      </c>
      <c r="CH14" s="95" t="e">
        <f t="shared" si="87"/>
        <v>#VALUE!</v>
      </c>
      <c r="CI14" s="96" t="e">
        <f t="shared" si="31"/>
        <v>#DIV/0!</v>
      </c>
      <c r="CJ14" s="23" t="e">
        <f t="shared" si="32"/>
        <v>#VALUE!</v>
      </c>
      <c r="CK14" s="95" t="e">
        <f t="shared" si="88"/>
        <v>#VALUE!</v>
      </c>
      <c r="CL14" s="96" t="e">
        <f t="shared" si="33"/>
        <v>#DIV/0!</v>
      </c>
    </row>
    <row r="15" spans="1:90" x14ac:dyDescent="0.2">
      <c r="A15" s="21">
        <v>4</v>
      </c>
      <c r="B15" s="22" t="str">
        <f>'Posters Trimestres'!A37</f>
        <v>Chirurgie</v>
      </c>
      <c r="C15" s="23">
        <f>Saisie!A40</f>
        <v>0</v>
      </c>
      <c r="D15" s="23">
        <f>Saisie!B40</f>
        <v>0</v>
      </c>
      <c r="E15" s="23" t="str">
        <f>Saisie!C40</f>
        <v/>
      </c>
      <c r="F15" s="23">
        <f>Saisie!D40</f>
        <v>0</v>
      </c>
      <c r="G15" s="23">
        <f>Saisie!E40</f>
        <v>0</v>
      </c>
      <c r="H15" s="23">
        <f>Saisie!F40</f>
        <v>0</v>
      </c>
      <c r="I15" s="23">
        <f>Saisie!G40</f>
        <v>0</v>
      </c>
      <c r="J15" s="23">
        <f>Saisie!H40</f>
        <v>0</v>
      </c>
      <c r="K15" s="23">
        <f>Saisie!I40</f>
        <v>0</v>
      </c>
      <c r="L15" s="23">
        <f>IF(Saisie!J40="",F15+H15+J15,Saisie!J40)</f>
        <v>0</v>
      </c>
      <c r="M15" s="23">
        <f>IF(Saisie!K40="",G15+I15+K15,Saisie!K40)</f>
        <v>0</v>
      </c>
      <c r="N15" s="23">
        <f>Saisie!L40</f>
        <v>0</v>
      </c>
      <c r="O15" s="23">
        <f>Saisie!M40</f>
        <v>0</v>
      </c>
      <c r="P15" s="23">
        <f>Saisie!N40</f>
        <v>0</v>
      </c>
      <c r="Q15" s="23">
        <f>Saisie!O40</f>
        <v>0</v>
      </c>
      <c r="R15" s="23">
        <f>Saisie!P40</f>
        <v>0</v>
      </c>
      <c r="S15" s="23">
        <f>Saisie!Q40</f>
        <v>0</v>
      </c>
      <c r="T15" s="23">
        <f>IF(Saisie!R40="",N15+P15+R15,Saisie!R40)</f>
        <v>0</v>
      </c>
      <c r="U15" s="23">
        <f>IF(Saisie!S40="",O15+Q15+S15,Saisie!S40)</f>
        <v>0</v>
      </c>
      <c r="V15" s="23">
        <f>Saisie!T40</f>
        <v>0</v>
      </c>
      <c r="W15" s="23">
        <f>Saisie!U40</f>
        <v>0</v>
      </c>
      <c r="X15" s="23">
        <f>Saisie!V40</f>
        <v>0</v>
      </c>
      <c r="Y15" s="23">
        <f>Saisie!W40</f>
        <v>0</v>
      </c>
      <c r="Z15" s="23">
        <f>Saisie!X40</f>
        <v>0</v>
      </c>
      <c r="AA15" s="23">
        <f>Saisie!Y40</f>
        <v>0</v>
      </c>
      <c r="AB15" s="23">
        <f>IF(Saisie!Z40="",V15+X15+Z15,Saisie!Z40)</f>
        <v>0</v>
      </c>
      <c r="AC15" s="23">
        <f>IF(Saisie!AA40="",W15+Y15+AA15,Saisie!AA40)</f>
        <v>0</v>
      </c>
      <c r="AD15" s="23">
        <f>Saisie!AB40</f>
        <v>0</v>
      </c>
      <c r="AE15" s="23">
        <f>Saisie!AC40</f>
        <v>0</v>
      </c>
      <c r="AF15" s="23">
        <f>Saisie!AD40</f>
        <v>0</v>
      </c>
      <c r="AG15" s="23">
        <f>Saisie!AE40</f>
        <v>0</v>
      </c>
      <c r="AH15" s="23">
        <f>Saisie!AF40</f>
        <v>0</v>
      </c>
      <c r="AI15" s="23">
        <f>Saisie!AG40</f>
        <v>0</v>
      </c>
      <c r="AJ15" s="23">
        <f>IF(Saisie!AH40="",AD15+AF15+AH15,Saisie!AH40)</f>
        <v>0</v>
      </c>
      <c r="AK15" s="23">
        <f>IF(Saisie!AI40="",AE15+AG15+AI15,Saisie!AI40)</f>
        <v>0</v>
      </c>
      <c r="AL15" s="23">
        <f t="shared" si="71"/>
        <v>0</v>
      </c>
      <c r="AM15" s="23">
        <f t="shared" si="72"/>
        <v>0</v>
      </c>
      <c r="AN15" s="55" t="e">
        <f t="shared" si="0"/>
        <v>#VALUE!</v>
      </c>
      <c r="AO15" s="98" t="e">
        <f t="shared" si="73"/>
        <v>#VALUE!</v>
      </c>
      <c r="AP15" s="99" t="e">
        <f t="shared" si="1"/>
        <v>#DIV/0!</v>
      </c>
      <c r="AQ15" s="55" t="e">
        <f t="shared" si="2"/>
        <v>#VALUE!</v>
      </c>
      <c r="AR15" s="98" t="e">
        <f t="shared" si="74"/>
        <v>#VALUE!</v>
      </c>
      <c r="AS15" s="99" t="e">
        <f t="shared" si="3"/>
        <v>#DIV/0!</v>
      </c>
      <c r="AT15" s="55" t="e">
        <f t="shared" si="4"/>
        <v>#VALUE!</v>
      </c>
      <c r="AU15" s="98" t="e">
        <f t="shared" si="75"/>
        <v>#VALUE!</v>
      </c>
      <c r="AV15" s="99" t="e">
        <f t="shared" si="5"/>
        <v>#DIV/0!</v>
      </c>
      <c r="AW15" s="55" t="e">
        <f t="shared" si="6"/>
        <v>#VALUE!</v>
      </c>
      <c r="AX15" s="98" t="e">
        <f t="shared" si="76"/>
        <v>#VALUE!</v>
      </c>
      <c r="AY15" s="99" t="e">
        <f t="shared" si="7"/>
        <v>#DIV/0!</v>
      </c>
      <c r="AZ15" s="55" t="e">
        <f t="shared" si="8"/>
        <v>#VALUE!</v>
      </c>
      <c r="BA15" s="98" t="e">
        <f t="shared" si="77"/>
        <v>#VALUE!</v>
      </c>
      <c r="BB15" s="99" t="e">
        <f t="shared" si="9"/>
        <v>#DIV/0!</v>
      </c>
      <c r="BC15" s="55" t="e">
        <f t="shared" si="10"/>
        <v>#VALUE!</v>
      </c>
      <c r="BD15" s="98" t="e">
        <f t="shared" si="78"/>
        <v>#VALUE!</v>
      </c>
      <c r="BE15" s="99" t="e">
        <f t="shared" si="11"/>
        <v>#DIV/0!</v>
      </c>
      <c r="BF15" s="55" t="e">
        <f t="shared" si="12"/>
        <v>#VALUE!</v>
      </c>
      <c r="BG15" s="98" t="e">
        <f t="shared" si="79"/>
        <v>#VALUE!</v>
      </c>
      <c r="BH15" s="99" t="e">
        <f t="shared" si="13"/>
        <v>#DIV/0!</v>
      </c>
      <c r="BI15" s="55" t="e">
        <f t="shared" si="14"/>
        <v>#VALUE!</v>
      </c>
      <c r="BJ15" s="98" t="e">
        <f t="shared" si="80"/>
        <v>#VALUE!</v>
      </c>
      <c r="BK15" s="99" t="e">
        <f t="shared" si="15"/>
        <v>#DIV/0!</v>
      </c>
      <c r="BL15" s="55" t="e">
        <f t="shared" si="16"/>
        <v>#VALUE!</v>
      </c>
      <c r="BM15" s="98" t="e">
        <f t="shared" si="81"/>
        <v>#VALUE!</v>
      </c>
      <c r="BN15" s="99" t="e">
        <f t="shared" si="17"/>
        <v>#DIV/0!</v>
      </c>
      <c r="BO15" s="55" t="e">
        <f t="shared" si="18"/>
        <v>#VALUE!</v>
      </c>
      <c r="BP15" s="98" t="e">
        <f t="shared" si="82"/>
        <v>#VALUE!</v>
      </c>
      <c r="BQ15" s="99" t="e">
        <f t="shared" si="19"/>
        <v>#DIV/0!</v>
      </c>
      <c r="BR15" s="55" t="e">
        <f t="shared" si="20"/>
        <v>#VALUE!</v>
      </c>
      <c r="BS15" s="98" t="e">
        <f t="shared" si="83"/>
        <v>#VALUE!</v>
      </c>
      <c r="BT15" s="99" t="e">
        <f t="shared" si="21"/>
        <v>#DIV/0!</v>
      </c>
      <c r="BU15" s="55" t="e">
        <f t="shared" si="22"/>
        <v>#VALUE!</v>
      </c>
      <c r="BV15" s="98" t="e">
        <f t="shared" si="84"/>
        <v>#VALUE!</v>
      </c>
      <c r="BW15" s="99" t="e">
        <f t="shared" si="23"/>
        <v>#DIV/0!</v>
      </c>
      <c r="BX15" s="55" t="e">
        <f t="shared" si="24"/>
        <v>#VALUE!</v>
      </c>
      <c r="BY15" s="98" t="e">
        <f t="shared" si="85"/>
        <v>#VALUE!</v>
      </c>
      <c r="BZ15" s="99" t="e">
        <f t="shared" si="25"/>
        <v>#DIV/0!</v>
      </c>
      <c r="CA15" s="55" t="e">
        <f t="shared" si="26"/>
        <v>#VALUE!</v>
      </c>
      <c r="CB15" s="98" t="e">
        <f t="shared" si="86"/>
        <v>#VALUE!</v>
      </c>
      <c r="CC15" s="99" t="e">
        <f t="shared" si="27"/>
        <v>#DIV/0!</v>
      </c>
      <c r="CD15" s="55" t="e">
        <f t="shared" si="28"/>
        <v>#VALUE!</v>
      </c>
      <c r="CE15" s="95" t="e">
        <f t="shared" si="50"/>
        <v>#VALUE!</v>
      </c>
      <c r="CF15" s="99" t="e">
        <f t="shared" si="29"/>
        <v>#DIV/0!</v>
      </c>
      <c r="CG15" s="23" t="e">
        <f t="shared" si="30"/>
        <v>#VALUE!</v>
      </c>
      <c r="CH15" s="95" t="e">
        <f t="shared" si="87"/>
        <v>#VALUE!</v>
      </c>
      <c r="CI15" s="96" t="e">
        <f t="shared" si="31"/>
        <v>#DIV/0!</v>
      </c>
      <c r="CJ15" s="23" t="e">
        <f t="shared" si="32"/>
        <v>#VALUE!</v>
      </c>
      <c r="CK15" s="95" t="e">
        <f t="shared" si="88"/>
        <v>#VALUE!</v>
      </c>
      <c r="CL15" s="96" t="e">
        <f t="shared" si="33"/>
        <v>#DIV/0!</v>
      </c>
    </row>
    <row r="16" spans="1:90" x14ac:dyDescent="0.2">
      <c r="A16" s="21">
        <v>5</v>
      </c>
      <c r="B16" s="22" t="str">
        <f>'Posters Trimestres'!A37</f>
        <v>Chirurgie</v>
      </c>
      <c r="C16" s="23">
        <f>Saisie!A41</f>
        <v>0</v>
      </c>
      <c r="D16" s="23">
        <f>Saisie!B41</f>
        <v>0</v>
      </c>
      <c r="E16" s="23" t="str">
        <f>Saisie!C41</f>
        <v/>
      </c>
      <c r="F16" s="23">
        <f>Saisie!D41</f>
        <v>0</v>
      </c>
      <c r="G16" s="23">
        <f>Saisie!E41</f>
        <v>0</v>
      </c>
      <c r="H16" s="23">
        <f>Saisie!F41</f>
        <v>0</v>
      </c>
      <c r="I16" s="23">
        <f>Saisie!G41</f>
        <v>0</v>
      </c>
      <c r="J16" s="23">
        <f>Saisie!H41</f>
        <v>0</v>
      </c>
      <c r="K16" s="23">
        <f>Saisie!I41</f>
        <v>0</v>
      </c>
      <c r="L16" s="23">
        <f>IF(Saisie!J41="",F16+H16+J16,Saisie!J41)</f>
        <v>0</v>
      </c>
      <c r="M16" s="23">
        <f>IF(Saisie!K41="",G16+I16+K16,Saisie!K41)</f>
        <v>0</v>
      </c>
      <c r="N16" s="23">
        <f>Saisie!L41</f>
        <v>0</v>
      </c>
      <c r="O16" s="23">
        <f>Saisie!M41</f>
        <v>0</v>
      </c>
      <c r="P16" s="23">
        <f>Saisie!N41</f>
        <v>0</v>
      </c>
      <c r="Q16" s="23">
        <f>Saisie!O41</f>
        <v>0</v>
      </c>
      <c r="R16" s="23">
        <f>Saisie!P41</f>
        <v>0</v>
      </c>
      <c r="S16" s="23">
        <f>Saisie!Q41</f>
        <v>0</v>
      </c>
      <c r="T16" s="23">
        <f>IF(Saisie!R41="",N16+P16+R16,Saisie!R41)</f>
        <v>0</v>
      </c>
      <c r="U16" s="23">
        <f>IF(Saisie!S41="",O16+Q16+S16,Saisie!S41)</f>
        <v>0</v>
      </c>
      <c r="V16" s="23">
        <f>Saisie!T41</f>
        <v>0</v>
      </c>
      <c r="W16" s="23">
        <f>Saisie!U41</f>
        <v>0</v>
      </c>
      <c r="X16" s="23">
        <f>Saisie!V41</f>
        <v>0</v>
      </c>
      <c r="Y16" s="23">
        <f>Saisie!W41</f>
        <v>0</v>
      </c>
      <c r="Z16" s="23">
        <f>Saisie!X41</f>
        <v>0</v>
      </c>
      <c r="AA16" s="23">
        <f>Saisie!Y41</f>
        <v>0</v>
      </c>
      <c r="AB16" s="23">
        <f>IF(Saisie!Z41="",V16+X16+Z16,Saisie!Z41)</f>
        <v>0</v>
      </c>
      <c r="AC16" s="23">
        <f>IF(Saisie!AA41="",W16+Y16+AA16,Saisie!AA41)</f>
        <v>0</v>
      </c>
      <c r="AD16" s="23">
        <f>Saisie!AB41</f>
        <v>0</v>
      </c>
      <c r="AE16" s="23">
        <f>Saisie!AC41</f>
        <v>0</v>
      </c>
      <c r="AF16" s="23">
        <f>Saisie!AD41</f>
        <v>0</v>
      </c>
      <c r="AG16" s="23">
        <f>Saisie!AE41</f>
        <v>0</v>
      </c>
      <c r="AH16" s="23">
        <f>Saisie!AF41</f>
        <v>0</v>
      </c>
      <c r="AI16" s="23">
        <f>Saisie!AG41</f>
        <v>0</v>
      </c>
      <c r="AJ16" s="23">
        <f>IF(Saisie!AH41="",AD16+AF16+AH16,Saisie!AH41)</f>
        <v>0</v>
      </c>
      <c r="AK16" s="23">
        <f>IF(Saisie!AI41="",AE16+AG16+AI16,Saisie!AI41)</f>
        <v>0</v>
      </c>
      <c r="AL16" s="23">
        <f t="shared" si="71"/>
        <v>0</v>
      </c>
      <c r="AM16" s="23">
        <f t="shared" si="72"/>
        <v>0</v>
      </c>
      <c r="AN16" s="55" t="e">
        <f t="shared" si="0"/>
        <v>#VALUE!</v>
      </c>
      <c r="AO16" s="98" t="e">
        <f t="shared" si="73"/>
        <v>#VALUE!</v>
      </c>
      <c r="AP16" s="99" t="e">
        <f t="shared" si="1"/>
        <v>#DIV/0!</v>
      </c>
      <c r="AQ16" s="55" t="e">
        <f t="shared" si="2"/>
        <v>#VALUE!</v>
      </c>
      <c r="AR16" s="98" t="e">
        <f t="shared" si="74"/>
        <v>#VALUE!</v>
      </c>
      <c r="AS16" s="99" t="e">
        <f t="shared" si="3"/>
        <v>#DIV/0!</v>
      </c>
      <c r="AT16" s="55" t="e">
        <f t="shared" si="4"/>
        <v>#VALUE!</v>
      </c>
      <c r="AU16" s="98" t="e">
        <f t="shared" si="75"/>
        <v>#VALUE!</v>
      </c>
      <c r="AV16" s="99" t="e">
        <f t="shared" si="5"/>
        <v>#DIV/0!</v>
      </c>
      <c r="AW16" s="55" t="e">
        <f t="shared" si="6"/>
        <v>#VALUE!</v>
      </c>
      <c r="AX16" s="98" t="e">
        <f t="shared" si="76"/>
        <v>#VALUE!</v>
      </c>
      <c r="AY16" s="99" t="e">
        <f t="shared" si="7"/>
        <v>#DIV/0!</v>
      </c>
      <c r="AZ16" s="55" t="e">
        <f t="shared" si="8"/>
        <v>#VALUE!</v>
      </c>
      <c r="BA16" s="98" t="e">
        <f t="shared" si="77"/>
        <v>#VALUE!</v>
      </c>
      <c r="BB16" s="99" t="e">
        <f t="shared" si="9"/>
        <v>#DIV/0!</v>
      </c>
      <c r="BC16" s="55" t="e">
        <f t="shared" si="10"/>
        <v>#VALUE!</v>
      </c>
      <c r="BD16" s="98" t="e">
        <f t="shared" si="78"/>
        <v>#VALUE!</v>
      </c>
      <c r="BE16" s="99" t="e">
        <f t="shared" si="11"/>
        <v>#DIV/0!</v>
      </c>
      <c r="BF16" s="55" t="e">
        <f t="shared" si="12"/>
        <v>#VALUE!</v>
      </c>
      <c r="BG16" s="98" t="e">
        <f t="shared" si="79"/>
        <v>#VALUE!</v>
      </c>
      <c r="BH16" s="99" t="e">
        <f t="shared" si="13"/>
        <v>#DIV/0!</v>
      </c>
      <c r="BI16" s="55" t="e">
        <f t="shared" si="14"/>
        <v>#VALUE!</v>
      </c>
      <c r="BJ16" s="98" t="e">
        <f t="shared" si="80"/>
        <v>#VALUE!</v>
      </c>
      <c r="BK16" s="99" t="e">
        <f t="shared" si="15"/>
        <v>#DIV/0!</v>
      </c>
      <c r="BL16" s="55" t="e">
        <f t="shared" si="16"/>
        <v>#VALUE!</v>
      </c>
      <c r="BM16" s="98" t="e">
        <f t="shared" si="81"/>
        <v>#VALUE!</v>
      </c>
      <c r="BN16" s="99" t="e">
        <f t="shared" si="17"/>
        <v>#DIV/0!</v>
      </c>
      <c r="BO16" s="55" t="e">
        <f t="shared" si="18"/>
        <v>#VALUE!</v>
      </c>
      <c r="BP16" s="98" t="e">
        <f t="shared" si="82"/>
        <v>#VALUE!</v>
      </c>
      <c r="BQ16" s="99" t="e">
        <f t="shared" si="19"/>
        <v>#DIV/0!</v>
      </c>
      <c r="BR16" s="55" t="e">
        <f t="shared" si="20"/>
        <v>#VALUE!</v>
      </c>
      <c r="BS16" s="98" t="e">
        <f t="shared" si="83"/>
        <v>#VALUE!</v>
      </c>
      <c r="BT16" s="99" t="e">
        <f t="shared" si="21"/>
        <v>#DIV/0!</v>
      </c>
      <c r="BU16" s="55" t="e">
        <f t="shared" si="22"/>
        <v>#VALUE!</v>
      </c>
      <c r="BV16" s="98" t="e">
        <f t="shared" si="84"/>
        <v>#VALUE!</v>
      </c>
      <c r="BW16" s="99" t="e">
        <f t="shared" si="23"/>
        <v>#DIV/0!</v>
      </c>
      <c r="BX16" s="55" t="e">
        <f t="shared" si="24"/>
        <v>#VALUE!</v>
      </c>
      <c r="BY16" s="98" t="e">
        <f t="shared" si="85"/>
        <v>#VALUE!</v>
      </c>
      <c r="BZ16" s="99" t="e">
        <f t="shared" si="25"/>
        <v>#DIV/0!</v>
      </c>
      <c r="CA16" s="55" t="e">
        <f t="shared" si="26"/>
        <v>#VALUE!</v>
      </c>
      <c r="CB16" s="98" t="e">
        <f t="shared" si="86"/>
        <v>#VALUE!</v>
      </c>
      <c r="CC16" s="99" t="e">
        <f t="shared" si="27"/>
        <v>#DIV/0!</v>
      </c>
      <c r="CD16" s="55" t="e">
        <f t="shared" si="28"/>
        <v>#VALUE!</v>
      </c>
      <c r="CE16" s="95" t="e">
        <f t="shared" si="50"/>
        <v>#VALUE!</v>
      </c>
      <c r="CF16" s="99" t="e">
        <f t="shared" si="29"/>
        <v>#DIV/0!</v>
      </c>
      <c r="CG16" s="23" t="e">
        <f t="shared" si="30"/>
        <v>#VALUE!</v>
      </c>
      <c r="CH16" s="95" t="e">
        <f t="shared" si="87"/>
        <v>#VALUE!</v>
      </c>
      <c r="CI16" s="96" t="e">
        <f t="shared" si="31"/>
        <v>#DIV/0!</v>
      </c>
      <c r="CJ16" s="23" t="e">
        <f t="shared" si="32"/>
        <v>#VALUE!</v>
      </c>
      <c r="CK16" s="95" t="e">
        <f t="shared" si="88"/>
        <v>#VALUE!</v>
      </c>
      <c r="CL16" s="96" t="e">
        <f t="shared" si="33"/>
        <v>#DIV/0!</v>
      </c>
    </row>
    <row r="17" spans="1:90" x14ac:dyDescent="0.2">
      <c r="A17" s="21">
        <v>6</v>
      </c>
      <c r="B17" s="22" t="str">
        <f>'Posters Trimestres'!A37</f>
        <v>Chirurgie</v>
      </c>
      <c r="C17" s="23">
        <f>Saisie!A42</f>
        <v>0</v>
      </c>
      <c r="D17" s="23">
        <f>Saisie!B42</f>
        <v>0</v>
      </c>
      <c r="E17" s="23" t="str">
        <f>Saisie!C42</f>
        <v/>
      </c>
      <c r="F17" s="23">
        <f>Saisie!D42</f>
        <v>0</v>
      </c>
      <c r="G17" s="23">
        <f>Saisie!E42</f>
        <v>0</v>
      </c>
      <c r="H17" s="23">
        <f>Saisie!F42</f>
        <v>0</v>
      </c>
      <c r="I17" s="23">
        <f>Saisie!G42</f>
        <v>0</v>
      </c>
      <c r="J17" s="23">
        <f>Saisie!H42</f>
        <v>0</v>
      </c>
      <c r="K17" s="23">
        <f>Saisie!I42</f>
        <v>0</v>
      </c>
      <c r="L17" s="23">
        <f>IF(Saisie!J42="",F17+H17+J17,Saisie!J42)</f>
        <v>0</v>
      </c>
      <c r="M17" s="23">
        <f>IF(Saisie!K42="",G17+I17+K17,Saisie!K42)</f>
        <v>0</v>
      </c>
      <c r="N17" s="23">
        <f>Saisie!L42</f>
        <v>0</v>
      </c>
      <c r="O17" s="23">
        <f>Saisie!M42</f>
        <v>0</v>
      </c>
      <c r="P17" s="23">
        <f>Saisie!N42</f>
        <v>0</v>
      </c>
      <c r="Q17" s="23">
        <f>Saisie!O42</f>
        <v>0</v>
      </c>
      <c r="R17" s="23">
        <f>Saisie!P42</f>
        <v>0</v>
      </c>
      <c r="S17" s="23">
        <f>Saisie!Q42</f>
        <v>0</v>
      </c>
      <c r="T17" s="23">
        <f>IF(Saisie!R42="",N17+P17+R17,Saisie!R42)</f>
        <v>0</v>
      </c>
      <c r="U17" s="23">
        <f>IF(Saisie!S42="",O17+Q17+S17,Saisie!S42)</f>
        <v>0</v>
      </c>
      <c r="V17" s="23">
        <f>Saisie!T42</f>
        <v>0</v>
      </c>
      <c r="W17" s="23">
        <f>Saisie!U42</f>
        <v>0</v>
      </c>
      <c r="X17" s="23">
        <f>Saisie!V42</f>
        <v>0</v>
      </c>
      <c r="Y17" s="23">
        <f>Saisie!W42</f>
        <v>0</v>
      </c>
      <c r="Z17" s="23">
        <f>Saisie!X42</f>
        <v>0</v>
      </c>
      <c r="AA17" s="23">
        <f>Saisie!Y42</f>
        <v>0</v>
      </c>
      <c r="AB17" s="23">
        <f>IF(Saisie!Z42="",V17+X17+Z17,Saisie!Z42)</f>
        <v>0</v>
      </c>
      <c r="AC17" s="23">
        <f>IF(Saisie!AA42="",W17+Y17+AA17,Saisie!AA42)</f>
        <v>0</v>
      </c>
      <c r="AD17" s="23">
        <f>Saisie!AB42</f>
        <v>0</v>
      </c>
      <c r="AE17" s="23">
        <f>Saisie!AC42</f>
        <v>0</v>
      </c>
      <c r="AF17" s="23">
        <f>Saisie!AD42</f>
        <v>0</v>
      </c>
      <c r="AG17" s="23">
        <f>Saisie!AE42</f>
        <v>0</v>
      </c>
      <c r="AH17" s="23">
        <f>Saisie!AF42</f>
        <v>0</v>
      </c>
      <c r="AI17" s="23">
        <f>Saisie!AG42</f>
        <v>0</v>
      </c>
      <c r="AJ17" s="23">
        <f>IF(Saisie!AH42="",AD17+AF17+AH17,Saisie!AH42)</f>
        <v>0</v>
      </c>
      <c r="AK17" s="23">
        <f>IF(Saisie!AI42="",AE17+AG17+AI17,Saisie!AI42)</f>
        <v>0</v>
      </c>
      <c r="AL17" s="23">
        <f t="shared" si="71"/>
        <v>0</v>
      </c>
      <c r="AM17" s="23">
        <f t="shared" si="72"/>
        <v>0</v>
      </c>
      <c r="AN17" s="55" t="e">
        <f t="shared" si="0"/>
        <v>#VALUE!</v>
      </c>
      <c r="AO17" s="98" t="e">
        <f t="shared" si="73"/>
        <v>#VALUE!</v>
      </c>
      <c r="AP17" s="99" t="e">
        <f t="shared" si="1"/>
        <v>#DIV/0!</v>
      </c>
      <c r="AQ17" s="55" t="e">
        <f t="shared" si="2"/>
        <v>#VALUE!</v>
      </c>
      <c r="AR17" s="98" t="e">
        <f t="shared" si="74"/>
        <v>#VALUE!</v>
      </c>
      <c r="AS17" s="99" t="e">
        <f t="shared" si="3"/>
        <v>#DIV/0!</v>
      </c>
      <c r="AT17" s="55" t="e">
        <f t="shared" si="4"/>
        <v>#VALUE!</v>
      </c>
      <c r="AU17" s="98" t="e">
        <f t="shared" si="75"/>
        <v>#VALUE!</v>
      </c>
      <c r="AV17" s="99" t="e">
        <f t="shared" si="5"/>
        <v>#DIV/0!</v>
      </c>
      <c r="AW17" s="55" t="e">
        <f t="shared" si="6"/>
        <v>#VALUE!</v>
      </c>
      <c r="AX17" s="98" t="e">
        <f t="shared" si="76"/>
        <v>#VALUE!</v>
      </c>
      <c r="AY17" s="99" t="e">
        <f t="shared" si="7"/>
        <v>#DIV/0!</v>
      </c>
      <c r="AZ17" s="55" t="e">
        <f t="shared" si="8"/>
        <v>#VALUE!</v>
      </c>
      <c r="BA17" s="98" t="e">
        <f t="shared" si="77"/>
        <v>#VALUE!</v>
      </c>
      <c r="BB17" s="99" t="e">
        <f t="shared" si="9"/>
        <v>#DIV/0!</v>
      </c>
      <c r="BC17" s="55" t="e">
        <f t="shared" si="10"/>
        <v>#VALUE!</v>
      </c>
      <c r="BD17" s="98" t="e">
        <f t="shared" si="78"/>
        <v>#VALUE!</v>
      </c>
      <c r="BE17" s="99" t="e">
        <f t="shared" si="11"/>
        <v>#DIV/0!</v>
      </c>
      <c r="BF17" s="55" t="e">
        <f t="shared" si="12"/>
        <v>#VALUE!</v>
      </c>
      <c r="BG17" s="98" t="e">
        <f t="shared" si="79"/>
        <v>#VALUE!</v>
      </c>
      <c r="BH17" s="99" t="e">
        <f t="shared" si="13"/>
        <v>#DIV/0!</v>
      </c>
      <c r="BI17" s="55" t="e">
        <f t="shared" si="14"/>
        <v>#VALUE!</v>
      </c>
      <c r="BJ17" s="98" t="e">
        <f t="shared" si="80"/>
        <v>#VALUE!</v>
      </c>
      <c r="BK17" s="99" t="e">
        <f t="shared" si="15"/>
        <v>#DIV/0!</v>
      </c>
      <c r="BL17" s="55" t="e">
        <f t="shared" si="16"/>
        <v>#VALUE!</v>
      </c>
      <c r="BM17" s="98" t="e">
        <f t="shared" si="81"/>
        <v>#VALUE!</v>
      </c>
      <c r="BN17" s="99" t="e">
        <f t="shared" si="17"/>
        <v>#DIV/0!</v>
      </c>
      <c r="BO17" s="55" t="e">
        <f t="shared" si="18"/>
        <v>#VALUE!</v>
      </c>
      <c r="BP17" s="98" t="e">
        <f t="shared" si="82"/>
        <v>#VALUE!</v>
      </c>
      <c r="BQ17" s="99" t="e">
        <f t="shared" si="19"/>
        <v>#DIV/0!</v>
      </c>
      <c r="BR17" s="55" t="e">
        <f t="shared" si="20"/>
        <v>#VALUE!</v>
      </c>
      <c r="BS17" s="98" t="e">
        <f t="shared" si="83"/>
        <v>#VALUE!</v>
      </c>
      <c r="BT17" s="99" t="e">
        <f t="shared" si="21"/>
        <v>#DIV/0!</v>
      </c>
      <c r="BU17" s="55" t="e">
        <f t="shared" si="22"/>
        <v>#VALUE!</v>
      </c>
      <c r="BV17" s="98" t="e">
        <f t="shared" si="84"/>
        <v>#VALUE!</v>
      </c>
      <c r="BW17" s="99" t="e">
        <f t="shared" si="23"/>
        <v>#DIV/0!</v>
      </c>
      <c r="BX17" s="55" t="e">
        <f t="shared" si="24"/>
        <v>#VALUE!</v>
      </c>
      <c r="BY17" s="98" t="e">
        <f t="shared" si="85"/>
        <v>#VALUE!</v>
      </c>
      <c r="BZ17" s="99" t="e">
        <f t="shared" si="25"/>
        <v>#DIV/0!</v>
      </c>
      <c r="CA17" s="55" t="e">
        <f t="shared" si="26"/>
        <v>#VALUE!</v>
      </c>
      <c r="CB17" s="98" t="e">
        <f t="shared" si="86"/>
        <v>#VALUE!</v>
      </c>
      <c r="CC17" s="99" t="e">
        <f t="shared" si="27"/>
        <v>#DIV/0!</v>
      </c>
      <c r="CD17" s="55" t="e">
        <f t="shared" si="28"/>
        <v>#VALUE!</v>
      </c>
      <c r="CE17" s="95" t="e">
        <f t="shared" si="50"/>
        <v>#VALUE!</v>
      </c>
      <c r="CF17" s="99" t="e">
        <f t="shared" si="29"/>
        <v>#DIV/0!</v>
      </c>
      <c r="CG17" s="23" t="e">
        <f t="shared" si="30"/>
        <v>#VALUE!</v>
      </c>
      <c r="CH17" s="95" t="e">
        <f t="shared" si="87"/>
        <v>#VALUE!</v>
      </c>
      <c r="CI17" s="96" t="e">
        <f t="shared" si="31"/>
        <v>#DIV/0!</v>
      </c>
      <c r="CJ17" s="23" t="e">
        <f t="shared" si="32"/>
        <v>#VALUE!</v>
      </c>
      <c r="CK17" s="95" t="e">
        <f t="shared" si="88"/>
        <v>#VALUE!</v>
      </c>
      <c r="CL17" s="96" t="e">
        <f t="shared" si="33"/>
        <v>#DIV/0!</v>
      </c>
    </row>
    <row r="18" spans="1:90" x14ac:dyDescent="0.2">
      <c r="A18" s="21">
        <v>7</v>
      </c>
      <c r="B18" s="22" t="str">
        <f>'Posters Trimestres'!A37</f>
        <v>Chirurgie</v>
      </c>
      <c r="C18" s="23">
        <f>Saisie!A43</f>
        <v>0</v>
      </c>
      <c r="D18" s="23">
        <f>Saisie!B43</f>
        <v>0</v>
      </c>
      <c r="E18" s="23" t="str">
        <f>Saisie!C43</f>
        <v/>
      </c>
      <c r="F18" s="23">
        <f>Saisie!D43</f>
        <v>0</v>
      </c>
      <c r="G18" s="23">
        <f>Saisie!E43</f>
        <v>0</v>
      </c>
      <c r="H18" s="23">
        <f>Saisie!F43</f>
        <v>0</v>
      </c>
      <c r="I18" s="23">
        <f>Saisie!G43</f>
        <v>0</v>
      </c>
      <c r="J18" s="23">
        <f>Saisie!H43</f>
        <v>0</v>
      </c>
      <c r="K18" s="23">
        <f>Saisie!I43</f>
        <v>0</v>
      </c>
      <c r="L18" s="23">
        <f>IF(Saisie!J43="",F18+H18+J18,Saisie!J43)</f>
        <v>0</v>
      </c>
      <c r="M18" s="23">
        <f>IF(Saisie!K43="",G18+I18+K18,Saisie!K43)</f>
        <v>0</v>
      </c>
      <c r="N18" s="23">
        <f>Saisie!L43</f>
        <v>0</v>
      </c>
      <c r="O18" s="23">
        <f>Saisie!M43</f>
        <v>0</v>
      </c>
      <c r="P18" s="23">
        <f>Saisie!N43</f>
        <v>0</v>
      </c>
      <c r="Q18" s="23">
        <f>Saisie!O43</f>
        <v>0</v>
      </c>
      <c r="R18" s="23">
        <f>Saisie!P43</f>
        <v>0</v>
      </c>
      <c r="S18" s="23">
        <f>Saisie!Q43</f>
        <v>0</v>
      </c>
      <c r="T18" s="23">
        <f>IF(Saisie!R43="",N18+P18+R18,Saisie!R43)</f>
        <v>0</v>
      </c>
      <c r="U18" s="23">
        <f>IF(Saisie!S43="",O18+Q18+S18,Saisie!S43)</f>
        <v>0</v>
      </c>
      <c r="V18" s="23">
        <f>Saisie!T43</f>
        <v>0</v>
      </c>
      <c r="W18" s="23">
        <f>Saisie!U43</f>
        <v>0</v>
      </c>
      <c r="X18" s="23">
        <f>Saisie!V43</f>
        <v>0</v>
      </c>
      <c r="Y18" s="23">
        <f>Saisie!W43</f>
        <v>0</v>
      </c>
      <c r="Z18" s="23">
        <f>Saisie!X43</f>
        <v>0</v>
      </c>
      <c r="AA18" s="23">
        <f>Saisie!Y43</f>
        <v>0</v>
      </c>
      <c r="AB18" s="23">
        <f>IF(Saisie!Z43="",V18+X18+Z18,Saisie!Z43)</f>
        <v>0</v>
      </c>
      <c r="AC18" s="23">
        <f>IF(Saisie!AA43="",W18+Y18+AA18,Saisie!AA43)</f>
        <v>0</v>
      </c>
      <c r="AD18" s="23">
        <f>Saisie!AB43</f>
        <v>0</v>
      </c>
      <c r="AE18" s="23">
        <f>Saisie!AC43</f>
        <v>0</v>
      </c>
      <c r="AF18" s="23">
        <f>Saisie!AD43</f>
        <v>0</v>
      </c>
      <c r="AG18" s="23">
        <f>Saisie!AE43</f>
        <v>0</v>
      </c>
      <c r="AH18" s="23">
        <f>Saisie!AF43</f>
        <v>0</v>
      </c>
      <c r="AI18" s="23">
        <f>Saisie!AG43</f>
        <v>0</v>
      </c>
      <c r="AJ18" s="23">
        <f>IF(Saisie!AH43="",AD18+AF18+AH18,Saisie!AH43)</f>
        <v>0</v>
      </c>
      <c r="AK18" s="23">
        <f>IF(Saisie!AI43="",AE18+AG18+AI18,Saisie!AI43)</f>
        <v>0</v>
      </c>
      <c r="AL18" s="23">
        <f t="shared" si="71"/>
        <v>0</v>
      </c>
      <c r="AM18" s="23">
        <f t="shared" si="72"/>
        <v>0</v>
      </c>
      <c r="AN18" s="55" t="e">
        <f t="shared" si="0"/>
        <v>#VALUE!</v>
      </c>
      <c r="AO18" s="98" t="e">
        <f t="shared" si="73"/>
        <v>#VALUE!</v>
      </c>
      <c r="AP18" s="99" t="e">
        <f t="shared" si="1"/>
        <v>#DIV/0!</v>
      </c>
      <c r="AQ18" s="55" t="e">
        <f t="shared" si="2"/>
        <v>#VALUE!</v>
      </c>
      <c r="AR18" s="98" t="e">
        <f t="shared" si="74"/>
        <v>#VALUE!</v>
      </c>
      <c r="AS18" s="99" t="e">
        <f t="shared" si="3"/>
        <v>#DIV/0!</v>
      </c>
      <c r="AT18" s="55" t="e">
        <f t="shared" si="4"/>
        <v>#VALUE!</v>
      </c>
      <c r="AU18" s="98" t="e">
        <f t="shared" si="75"/>
        <v>#VALUE!</v>
      </c>
      <c r="AV18" s="99" t="e">
        <f t="shared" si="5"/>
        <v>#DIV/0!</v>
      </c>
      <c r="AW18" s="55" t="e">
        <f t="shared" si="6"/>
        <v>#VALUE!</v>
      </c>
      <c r="AX18" s="98" t="e">
        <f t="shared" si="76"/>
        <v>#VALUE!</v>
      </c>
      <c r="AY18" s="99" t="e">
        <f t="shared" si="7"/>
        <v>#DIV/0!</v>
      </c>
      <c r="AZ18" s="55" t="e">
        <f t="shared" si="8"/>
        <v>#VALUE!</v>
      </c>
      <c r="BA18" s="98" t="e">
        <f t="shared" si="77"/>
        <v>#VALUE!</v>
      </c>
      <c r="BB18" s="99" t="e">
        <f t="shared" si="9"/>
        <v>#DIV/0!</v>
      </c>
      <c r="BC18" s="55" t="e">
        <f t="shared" si="10"/>
        <v>#VALUE!</v>
      </c>
      <c r="BD18" s="98" t="e">
        <f t="shared" si="78"/>
        <v>#VALUE!</v>
      </c>
      <c r="BE18" s="99" t="e">
        <f t="shared" si="11"/>
        <v>#DIV/0!</v>
      </c>
      <c r="BF18" s="55" t="e">
        <f t="shared" si="12"/>
        <v>#VALUE!</v>
      </c>
      <c r="BG18" s="98" t="e">
        <f t="shared" si="79"/>
        <v>#VALUE!</v>
      </c>
      <c r="BH18" s="99" t="e">
        <f t="shared" si="13"/>
        <v>#DIV/0!</v>
      </c>
      <c r="BI18" s="55" t="e">
        <f t="shared" si="14"/>
        <v>#VALUE!</v>
      </c>
      <c r="BJ18" s="98" t="e">
        <f t="shared" si="80"/>
        <v>#VALUE!</v>
      </c>
      <c r="BK18" s="99" t="e">
        <f t="shared" si="15"/>
        <v>#DIV/0!</v>
      </c>
      <c r="BL18" s="55" t="e">
        <f t="shared" si="16"/>
        <v>#VALUE!</v>
      </c>
      <c r="BM18" s="98" t="e">
        <f t="shared" si="81"/>
        <v>#VALUE!</v>
      </c>
      <c r="BN18" s="99" t="e">
        <f t="shared" si="17"/>
        <v>#DIV/0!</v>
      </c>
      <c r="BO18" s="55" t="e">
        <f t="shared" si="18"/>
        <v>#VALUE!</v>
      </c>
      <c r="BP18" s="98" t="e">
        <f t="shared" si="82"/>
        <v>#VALUE!</v>
      </c>
      <c r="BQ18" s="99" t="e">
        <f t="shared" si="19"/>
        <v>#DIV/0!</v>
      </c>
      <c r="BR18" s="55" t="e">
        <f t="shared" si="20"/>
        <v>#VALUE!</v>
      </c>
      <c r="BS18" s="98" t="e">
        <f t="shared" si="83"/>
        <v>#VALUE!</v>
      </c>
      <c r="BT18" s="99" t="e">
        <f t="shared" si="21"/>
        <v>#DIV/0!</v>
      </c>
      <c r="BU18" s="55" t="e">
        <f t="shared" si="22"/>
        <v>#VALUE!</v>
      </c>
      <c r="BV18" s="98" t="e">
        <f t="shared" si="84"/>
        <v>#VALUE!</v>
      </c>
      <c r="BW18" s="99" t="e">
        <f t="shared" si="23"/>
        <v>#DIV/0!</v>
      </c>
      <c r="BX18" s="55" t="e">
        <f t="shared" si="24"/>
        <v>#VALUE!</v>
      </c>
      <c r="BY18" s="98" t="e">
        <f t="shared" si="85"/>
        <v>#VALUE!</v>
      </c>
      <c r="BZ18" s="99" t="e">
        <f t="shared" si="25"/>
        <v>#DIV/0!</v>
      </c>
      <c r="CA18" s="55" t="e">
        <f t="shared" si="26"/>
        <v>#VALUE!</v>
      </c>
      <c r="CB18" s="98" t="e">
        <f t="shared" si="86"/>
        <v>#VALUE!</v>
      </c>
      <c r="CC18" s="99" t="e">
        <f t="shared" si="27"/>
        <v>#DIV/0!</v>
      </c>
      <c r="CD18" s="55" t="e">
        <f t="shared" si="28"/>
        <v>#VALUE!</v>
      </c>
      <c r="CE18" s="95" t="e">
        <f t="shared" si="50"/>
        <v>#VALUE!</v>
      </c>
      <c r="CF18" s="99" t="e">
        <f t="shared" si="29"/>
        <v>#DIV/0!</v>
      </c>
      <c r="CG18" s="23" t="e">
        <f t="shared" si="30"/>
        <v>#VALUE!</v>
      </c>
      <c r="CH18" s="95" t="e">
        <f t="shared" si="87"/>
        <v>#VALUE!</v>
      </c>
      <c r="CI18" s="96" t="e">
        <f t="shared" si="31"/>
        <v>#DIV/0!</v>
      </c>
      <c r="CJ18" s="23" t="e">
        <f t="shared" si="32"/>
        <v>#VALUE!</v>
      </c>
      <c r="CK18" s="95" t="e">
        <f t="shared" si="88"/>
        <v>#VALUE!</v>
      </c>
      <c r="CL18" s="96" t="e">
        <f t="shared" si="33"/>
        <v>#DIV/0!</v>
      </c>
    </row>
    <row r="19" spans="1:90" x14ac:dyDescent="0.2">
      <c r="A19" s="21">
        <v>8</v>
      </c>
      <c r="B19" s="22" t="str">
        <f>'Posters Trimestres'!A37</f>
        <v>Chirurgie</v>
      </c>
      <c r="C19" s="23">
        <f>Saisie!A44</f>
        <v>0</v>
      </c>
      <c r="D19" s="23">
        <f>Saisie!B44</f>
        <v>0</v>
      </c>
      <c r="E19" s="23" t="str">
        <f>Saisie!C44</f>
        <v/>
      </c>
      <c r="F19" s="23">
        <f>Saisie!D44</f>
        <v>0</v>
      </c>
      <c r="G19" s="23">
        <f>Saisie!E44</f>
        <v>0</v>
      </c>
      <c r="H19" s="23">
        <f>Saisie!F44</f>
        <v>0</v>
      </c>
      <c r="I19" s="23">
        <f>Saisie!G44</f>
        <v>0</v>
      </c>
      <c r="J19" s="23">
        <f>Saisie!H44</f>
        <v>0</v>
      </c>
      <c r="K19" s="23">
        <f>Saisie!I44</f>
        <v>0</v>
      </c>
      <c r="L19" s="23">
        <f>IF(Saisie!J44="",F19+H19+J19,Saisie!J44)</f>
        <v>0</v>
      </c>
      <c r="M19" s="23">
        <f>IF(Saisie!K44="",G19+I19+K19,Saisie!K44)</f>
        <v>0</v>
      </c>
      <c r="N19" s="23">
        <f>Saisie!L44</f>
        <v>0</v>
      </c>
      <c r="O19" s="23">
        <f>Saisie!M44</f>
        <v>0</v>
      </c>
      <c r="P19" s="23">
        <f>Saisie!N44</f>
        <v>0</v>
      </c>
      <c r="Q19" s="23">
        <f>Saisie!O44</f>
        <v>0</v>
      </c>
      <c r="R19" s="23">
        <f>Saisie!P44</f>
        <v>0</v>
      </c>
      <c r="S19" s="23">
        <f>Saisie!Q44</f>
        <v>0</v>
      </c>
      <c r="T19" s="23">
        <f>IF(Saisie!R44="",N19+P19+R19,Saisie!R44)</f>
        <v>0</v>
      </c>
      <c r="U19" s="23">
        <f>IF(Saisie!S44="",O19+Q19+S19,Saisie!S44)</f>
        <v>0</v>
      </c>
      <c r="V19" s="23">
        <f>Saisie!T44</f>
        <v>0</v>
      </c>
      <c r="W19" s="23">
        <f>Saisie!U44</f>
        <v>0</v>
      </c>
      <c r="X19" s="23">
        <f>Saisie!V44</f>
        <v>0</v>
      </c>
      <c r="Y19" s="23">
        <f>Saisie!W44</f>
        <v>0</v>
      </c>
      <c r="Z19" s="23">
        <f>Saisie!X44</f>
        <v>0</v>
      </c>
      <c r="AA19" s="23">
        <f>Saisie!Y44</f>
        <v>0</v>
      </c>
      <c r="AB19" s="23">
        <f>IF(Saisie!Z44="",V19+X19+Z19,Saisie!Z44)</f>
        <v>0</v>
      </c>
      <c r="AC19" s="23">
        <f>IF(Saisie!AA44="",W19+Y19+AA19,Saisie!AA44)</f>
        <v>0</v>
      </c>
      <c r="AD19" s="23">
        <f>Saisie!AB44</f>
        <v>0</v>
      </c>
      <c r="AE19" s="23">
        <f>Saisie!AC44</f>
        <v>0</v>
      </c>
      <c r="AF19" s="23">
        <f>Saisie!AD44</f>
        <v>0</v>
      </c>
      <c r="AG19" s="23">
        <f>Saisie!AE44</f>
        <v>0</v>
      </c>
      <c r="AH19" s="23">
        <f>Saisie!AF44</f>
        <v>0</v>
      </c>
      <c r="AI19" s="23">
        <f>Saisie!AG44</f>
        <v>0</v>
      </c>
      <c r="AJ19" s="23">
        <f>IF(Saisie!AH44="",AD19+AF19+AH19,Saisie!AH44)</f>
        <v>0</v>
      </c>
      <c r="AK19" s="23">
        <f>IF(Saisie!AI44="",AE19+AG19+AI19,Saisie!AI44)</f>
        <v>0</v>
      </c>
      <c r="AL19" s="23">
        <f t="shared" si="71"/>
        <v>0</v>
      </c>
      <c r="AM19" s="23">
        <f t="shared" si="72"/>
        <v>0</v>
      </c>
      <c r="AN19" s="55" t="e">
        <f t="shared" si="0"/>
        <v>#VALUE!</v>
      </c>
      <c r="AO19" s="98" t="e">
        <f t="shared" si="73"/>
        <v>#VALUE!</v>
      </c>
      <c r="AP19" s="99" t="e">
        <f t="shared" si="1"/>
        <v>#DIV/0!</v>
      </c>
      <c r="AQ19" s="55" t="e">
        <f t="shared" si="2"/>
        <v>#VALUE!</v>
      </c>
      <c r="AR19" s="98" t="e">
        <f t="shared" si="74"/>
        <v>#VALUE!</v>
      </c>
      <c r="AS19" s="99" t="e">
        <f t="shared" si="3"/>
        <v>#DIV/0!</v>
      </c>
      <c r="AT19" s="55" t="e">
        <f t="shared" si="4"/>
        <v>#VALUE!</v>
      </c>
      <c r="AU19" s="98" t="e">
        <f t="shared" si="75"/>
        <v>#VALUE!</v>
      </c>
      <c r="AV19" s="99" t="e">
        <f t="shared" si="5"/>
        <v>#DIV/0!</v>
      </c>
      <c r="AW19" s="55" t="e">
        <f t="shared" si="6"/>
        <v>#VALUE!</v>
      </c>
      <c r="AX19" s="98" t="e">
        <f t="shared" si="76"/>
        <v>#VALUE!</v>
      </c>
      <c r="AY19" s="99" t="e">
        <f t="shared" si="7"/>
        <v>#DIV/0!</v>
      </c>
      <c r="AZ19" s="55" t="e">
        <f t="shared" si="8"/>
        <v>#VALUE!</v>
      </c>
      <c r="BA19" s="98" t="e">
        <f t="shared" si="77"/>
        <v>#VALUE!</v>
      </c>
      <c r="BB19" s="99" t="e">
        <f t="shared" si="9"/>
        <v>#DIV/0!</v>
      </c>
      <c r="BC19" s="55" t="e">
        <f t="shared" si="10"/>
        <v>#VALUE!</v>
      </c>
      <c r="BD19" s="98" t="e">
        <f t="shared" si="78"/>
        <v>#VALUE!</v>
      </c>
      <c r="BE19" s="99" t="e">
        <f t="shared" si="11"/>
        <v>#DIV/0!</v>
      </c>
      <c r="BF19" s="55" t="e">
        <f t="shared" si="12"/>
        <v>#VALUE!</v>
      </c>
      <c r="BG19" s="98" t="e">
        <f t="shared" si="79"/>
        <v>#VALUE!</v>
      </c>
      <c r="BH19" s="99" t="e">
        <f t="shared" si="13"/>
        <v>#DIV/0!</v>
      </c>
      <c r="BI19" s="55" t="e">
        <f t="shared" si="14"/>
        <v>#VALUE!</v>
      </c>
      <c r="BJ19" s="98" t="e">
        <f t="shared" si="80"/>
        <v>#VALUE!</v>
      </c>
      <c r="BK19" s="99" t="e">
        <f t="shared" si="15"/>
        <v>#DIV/0!</v>
      </c>
      <c r="BL19" s="55" t="e">
        <f t="shared" si="16"/>
        <v>#VALUE!</v>
      </c>
      <c r="BM19" s="98" t="e">
        <f t="shared" si="81"/>
        <v>#VALUE!</v>
      </c>
      <c r="BN19" s="99" t="e">
        <f t="shared" si="17"/>
        <v>#DIV/0!</v>
      </c>
      <c r="BO19" s="55" t="e">
        <f t="shared" si="18"/>
        <v>#VALUE!</v>
      </c>
      <c r="BP19" s="98" t="e">
        <f t="shared" si="82"/>
        <v>#VALUE!</v>
      </c>
      <c r="BQ19" s="99" t="e">
        <f t="shared" si="19"/>
        <v>#DIV/0!</v>
      </c>
      <c r="BR19" s="55" t="e">
        <f t="shared" si="20"/>
        <v>#VALUE!</v>
      </c>
      <c r="BS19" s="98" t="e">
        <f t="shared" si="83"/>
        <v>#VALUE!</v>
      </c>
      <c r="BT19" s="99" t="e">
        <f t="shared" si="21"/>
        <v>#DIV/0!</v>
      </c>
      <c r="BU19" s="55" t="e">
        <f t="shared" si="22"/>
        <v>#VALUE!</v>
      </c>
      <c r="BV19" s="98" t="e">
        <f t="shared" si="84"/>
        <v>#VALUE!</v>
      </c>
      <c r="BW19" s="99" t="e">
        <f t="shared" si="23"/>
        <v>#DIV/0!</v>
      </c>
      <c r="BX19" s="55" t="e">
        <f t="shared" si="24"/>
        <v>#VALUE!</v>
      </c>
      <c r="BY19" s="98" t="e">
        <f t="shared" si="85"/>
        <v>#VALUE!</v>
      </c>
      <c r="BZ19" s="99" t="e">
        <f t="shared" si="25"/>
        <v>#DIV/0!</v>
      </c>
      <c r="CA19" s="55" t="e">
        <f t="shared" si="26"/>
        <v>#VALUE!</v>
      </c>
      <c r="CB19" s="98" t="e">
        <f t="shared" si="86"/>
        <v>#VALUE!</v>
      </c>
      <c r="CC19" s="99" t="e">
        <f t="shared" si="27"/>
        <v>#DIV/0!</v>
      </c>
      <c r="CD19" s="55" t="e">
        <f t="shared" si="28"/>
        <v>#VALUE!</v>
      </c>
      <c r="CE19" s="95" t="e">
        <f t="shared" si="50"/>
        <v>#VALUE!</v>
      </c>
      <c r="CF19" s="99" t="e">
        <f t="shared" si="29"/>
        <v>#DIV/0!</v>
      </c>
      <c r="CG19" s="23" t="e">
        <f t="shared" si="30"/>
        <v>#VALUE!</v>
      </c>
      <c r="CH19" s="95" t="e">
        <f t="shared" si="87"/>
        <v>#VALUE!</v>
      </c>
      <c r="CI19" s="96" t="e">
        <f t="shared" si="31"/>
        <v>#DIV/0!</v>
      </c>
      <c r="CJ19" s="23" t="e">
        <f t="shared" si="32"/>
        <v>#VALUE!</v>
      </c>
      <c r="CK19" s="95" t="e">
        <f t="shared" si="88"/>
        <v>#VALUE!</v>
      </c>
      <c r="CL19" s="96" t="e">
        <f t="shared" si="33"/>
        <v>#DIV/0!</v>
      </c>
    </row>
    <row r="20" spans="1:90" x14ac:dyDescent="0.2">
      <c r="A20" s="21">
        <v>9</v>
      </c>
      <c r="B20" s="22" t="str">
        <f>'Posters Trimestres'!A37</f>
        <v>Chirurgie</v>
      </c>
      <c r="C20" s="23">
        <f>Saisie!A45</f>
        <v>0</v>
      </c>
      <c r="D20" s="23">
        <f>Saisie!B45</f>
        <v>0</v>
      </c>
      <c r="E20" s="23" t="str">
        <f>Saisie!C45</f>
        <v/>
      </c>
      <c r="F20" s="23">
        <f>Saisie!D45</f>
        <v>0</v>
      </c>
      <c r="G20" s="23">
        <f>Saisie!E45</f>
        <v>0</v>
      </c>
      <c r="H20" s="23">
        <f>Saisie!F45</f>
        <v>0</v>
      </c>
      <c r="I20" s="23">
        <f>Saisie!G45</f>
        <v>0</v>
      </c>
      <c r="J20" s="23">
        <f>Saisie!H45</f>
        <v>0</v>
      </c>
      <c r="K20" s="23">
        <f>Saisie!I45</f>
        <v>0</v>
      </c>
      <c r="L20" s="23">
        <f>IF(Saisie!J45="",F20+H20+J20,Saisie!J45)</f>
        <v>0</v>
      </c>
      <c r="M20" s="23">
        <f>IF(Saisie!K45="",G20+I20+K20,Saisie!K45)</f>
        <v>0</v>
      </c>
      <c r="N20" s="23">
        <f>Saisie!L45</f>
        <v>0</v>
      </c>
      <c r="O20" s="23">
        <f>Saisie!M45</f>
        <v>0</v>
      </c>
      <c r="P20" s="23">
        <f>Saisie!N45</f>
        <v>0</v>
      </c>
      <c r="Q20" s="23">
        <f>Saisie!O45</f>
        <v>0</v>
      </c>
      <c r="R20" s="23">
        <f>Saisie!P45</f>
        <v>0</v>
      </c>
      <c r="S20" s="23">
        <f>Saisie!Q45</f>
        <v>0</v>
      </c>
      <c r="T20" s="23">
        <f>IF(Saisie!R45="",N20+P20+R20,Saisie!R45)</f>
        <v>0</v>
      </c>
      <c r="U20" s="23">
        <f>IF(Saisie!S45="",O20+Q20+S20,Saisie!S45)</f>
        <v>0</v>
      </c>
      <c r="V20" s="23">
        <f>Saisie!T45</f>
        <v>0</v>
      </c>
      <c r="W20" s="23">
        <f>Saisie!U45</f>
        <v>0</v>
      </c>
      <c r="X20" s="23">
        <f>Saisie!V45</f>
        <v>0</v>
      </c>
      <c r="Y20" s="23">
        <f>Saisie!W45</f>
        <v>0</v>
      </c>
      <c r="Z20" s="23">
        <f>Saisie!X45</f>
        <v>0</v>
      </c>
      <c r="AA20" s="23">
        <f>Saisie!Y45</f>
        <v>0</v>
      </c>
      <c r="AB20" s="23">
        <f>IF(Saisie!Z45="",V20+X20+Z20,Saisie!Z45)</f>
        <v>0</v>
      </c>
      <c r="AC20" s="23">
        <f>IF(Saisie!AA45="",W20+Y20+AA20,Saisie!AA45)</f>
        <v>0</v>
      </c>
      <c r="AD20" s="23">
        <f>Saisie!AB45</f>
        <v>0</v>
      </c>
      <c r="AE20" s="23">
        <f>Saisie!AC45</f>
        <v>0</v>
      </c>
      <c r="AF20" s="23">
        <f>Saisie!AD45</f>
        <v>0</v>
      </c>
      <c r="AG20" s="23">
        <f>Saisie!AE45</f>
        <v>0</v>
      </c>
      <c r="AH20" s="23">
        <f>Saisie!AF45</f>
        <v>0</v>
      </c>
      <c r="AI20" s="23">
        <f>Saisie!AG45</f>
        <v>0</v>
      </c>
      <c r="AJ20" s="23">
        <f>IF(Saisie!AH45="",AD20+AF20+AH20,Saisie!AH45)</f>
        <v>0</v>
      </c>
      <c r="AK20" s="23">
        <f>IF(Saisie!AI45="",AE20+AG20+AI20,Saisie!AI45)</f>
        <v>0</v>
      </c>
      <c r="AL20" s="23">
        <f t="shared" si="71"/>
        <v>0</v>
      </c>
      <c r="AM20" s="23">
        <f t="shared" si="72"/>
        <v>0</v>
      </c>
      <c r="AN20" s="23" t="e">
        <f t="shared" si="0"/>
        <v>#VALUE!</v>
      </c>
      <c r="AO20" s="95" t="e">
        <f t="shared" si="73"/>
        <v>#VALUE!</v>
      </c>
      <c r="AP20" s="96" t="e">
        <f t="shared" si="1"/>
        <v>#DIV/0!</v>
      </c>
      <c r="AQ20" s="23" t="e">
        <f t="shared" si="2"/>
        <v>#VALUE!</v>
      </c>
      <c r="AR20" s="95" t="e">
        <f t="shared" si="74"/>
        <v>#VALUE!</v>
      </c>
      <c r="AS20" s="96" t="e">
        <f t="shared" si="3"/>
        <v>#DIV/0!</v>
      </c>
      <c r="AT20" s="23" t="e">
        <f t="shared" si="4"/>
        <v>#VALUE!</v>
      </c>
      <c r="AU20" s="95" t="e">
        <f t="shared" si="75"/>
        <v>#VALUE!</v>
      </c>
      <c r="AV20" s="96" t="e">
        <f t="shared" si="5"/>
        <v>#DIV/0!</v>
      </c>
      <c r="AW20" s="23" t="e">
        <f t="shared" si="6"/>
        <v>#VALUE!</v>
      </c>
      <c r="AX20" s="95" t="e">
        <f t="shared" si="76"/>
        <v>#VALUE!</v>
      </c>
      <c r="AY20" s="96" t="e">
        <f t="shared" si="7"/>
        <v>#DIV/0!</v>
      </c>
      <c r="AZ20" s="23" t="e">
        <f t="shared" si="8"/>
        <v>#VALUE!</v>
      </c>
      <c r="BA20" s="95" t="e">
        <f t="shared" si="77"/>
        <v>#VALUE!</v>
      </c>
      <c r="BB20" s="96" t="e">
        <f t="shared" si="9"/>
        <v>#DIV/0!</v>
      </c>
      <c r="BC20" s="23" t="e">
        <f t="shared" si="10"/>
        <v>#VALUE!</v>
      </c>
      <c r="BD20" s="95" t="e">
        <f t="shared" si="78"/>
        <v>#VALUE!</v>
      </c>
      <c r="BE20" s="96" t="e">
        <f t="shared" si="11"/>
        <v>#DIV/0!</v>
      </c>
      <c r="BF20" s="23" t="e">
        <f t="shared" si="12"/>
        <v>#VALUE!</v>
      </c>
      <c r="BG20" s="95" t="e">
        <f t="shared" si="79"/>
        <v>#VALUE!</v>
      </c>
      <c r="BH20" s="96" t="e">
        <f t="shared" si="13"/>
        <v>#DIV/0!</v>
      </c>
      <c r="BI20" s="23" t="e">
        <f t="shared" si="14"/>
        <v>#VALUE!</v>
      </c>
      <c r="BJ20" s="95" t="e">
        <f t="shared" si="80"/>
        <v>#VALUE!</v>
      </c>
      <c r="BK20" s="96" t="e">
        <f t="shared" si="15"/>
        <v>#DIV/0!</v>
      </c>
      <c r="BL20" s="23" t="e">
        <f t="shared" si="16"/>
        <v>#VALUE!</v>
      </c>
      <c r="BM20" s="95" t="e">
        <f t="shared" si="81"/>
        <v>#VALUE!</v>
      </c>
      <c r="BN20" s="96" t="e">
        <f t="shared" si="17"/>
        <v>#DIV/0!</v>
      </c>
      <c r="BO20" s="23" t="e">
        <f t="shared" si="18"/>
        <v>#VALUE!</v>
      </c>
      <c r="BP20" s="95" t="e">
        <f t="shared" si="82"/>
        <v>#VALUE!</v>
      </c>
      <c r="BQ20" s="96" t="e">
        <f t="shared" si="19"/>
        <v>#DIV/0!</v>
      </c>
      <c r="BR20" s="23" t="e">
        <f t="shared" si="20"/>
        <v>#VALUE!</v>
      </c>
      <c r="BS20" s="95" t="e">
        <f t="shared" si="83"/>
        <v>#VALUE!</v>
      </c>
      <c r="BT20" s="96" t="e">
        <f t="shared" si="21"/>
        <v>#DIV/0!</v>
      </c>
      <c r="BU20" s="23" t="e">
        <f t="shared" si="22"/>
        <v>#VALUE!</v>
      </c>
      <c r="BV20" s="95" t="e">
        <f t="shared" si="84"/>
        <v>#VALUE!</v>
      </c>
      <c r="BW20" s="96" t="e">
        <f t="shared" si="23"/>
        <v>#DIV/0!</v>
      </c>
      <c r="BX20" s="23" t="e">
        <f t="shared" si="24"/>
        <v>#VALUE!</v>
      </c>
      <c r="BY20" s="95" t="e">
        <f t="shared" si="85"/>
        <v>#VALUE!</v>
      </c>
      <c r="BZ20" s="96" t="e">
        <f t="shared" si="25"/>
        <v>#DIV/0!</v>
      </c>
      <c r="CA20" s="23" t="e">
        <f t="shared" si="26"/>
        <v>#VALUE!</v>
      </c>
      <c r="CB20" s="95" t="e">
        <f t="shared" si="86"/>
        <v>#VALUE!</v>
      </c>
      <c r="CC20" s="96" t="e">
        <f t="shared" si="27"/>
        <v>#DIV/0!</v>
      </c>
      <c r="CD20" s="23" t="e">
        <f t="shared" si="28"/>
        <v>#VALUE!</v>
      </c>
      <c r="CE20" s="95" t="e">
        <f t="shared" si="50"/>
        <v>#VALUE!</v>
      </c>
      <c r="CF20" s="96" t="e">
        <f t="shared" si="29"/>
        <v>#DIV/0!</v>
      </c>
      <c r="CG20" s="23" t="e">
        <f t="shared" si="30"/>
        <v>#VALUE!</v>
      </c>
      <c r="CH20" s="95" t="e">
        <f t="shared" si="87"/>
        <v>#VALUE!</v>
      </c>
      <c r="CI20" s="96" t="e">
        <f t="shared" si="31"/>
        <v>#DIV/0!</v>
      </c>
      <c r="CJ20" s="23" t="e">
        <f t="shared" si="32"/>
        <v>#VALUE!</v>
      </c>
      <c r="CK20" s="95" t="e">
        <f t="shared" si="88"/>
        <v>#VALUE!</v>
      </c>
      <c r="CL20" s="96" t="e">
        <f t="shared" si="33"/>
        <v>#DIV/0!</v>
      </c>
    </row>
    <row r="21" spans="1:90" s="56" customFormat="1" x14ac:dyDescent="0.2">
      <c r="A21" s="53">
        <v>10</v>
      </c>
      <c r="B21" s="54" t="str">
        <f>'Posters Trimestres'!A37</f>
        <v>Chirurgie</v>
      </c>
      <c r="C21" s="55">
        <f>Saisie!A46</f>
        <v>0</v>
      </c>
      <c r="D21" s="55">
        <f>Saisie!B46</f>
        <v>0</v>
      </c>
      <c r="E21" s="55" t="str">
        <f>Saisie!C46</f>
        <v/>
      </c>
      <c r="F21" s="55">
        <f>Saisie!D46</f>
        <v>0</v>
      </c>
      <c r="G21" s="55">
        <f>Saisie!E46</f>
        <v>0</v>
      </c>
      <c r="H21" s="55">
        <f>Saisie!F46</f>
        <v>0</v>
      </c>
      <c r="I21" s="55">
        <f>Saisie!G46</f>
        <v>0</v>
      </c>
      <c r="J21" s="55">
        <f>Saisie!H46</f>
        <v>0</v>
      </c>
      <c r="K21" s="55">
        <f>Saisie!I46</f>
        <v>0</v>
      </c>
      <c r="L21" s="55">
        <f>IF(Saisie!J46="",F21+H21+J21,Saisie!J46)</f>
        <v>0</v>
      </c>
      <c r="M21" s="55">
        <f>IF(Saisie!K46="",G21+I21+K21,Saisie!K46)</f>
        <v>0</v>
      </c>
      <c r="N21" s="55">
        <f>Saisie!L46</f>
        <v>0</v>
      </c>
      <c r="O21" s="55">
        <f>Saisie!M46</f>
        <v>0</v>
      </c>
      <c r="P21" s="55">
        <f>Saisie!N46</f>
        <v>0</v>
      </c>
      <c r="Q21" s="55">
        <f>Saisie!O46</f>
        <v>0</v>
      </c>
      <c r="R21" s="55">
        <f>Saisie!P46</f>
        <v>0</v>
      </c>
      <c r="S21" s="55">
        <f>Saisie!Q46</f>
        <v>0</v>
      </c>
      <c r="T21" s="55">
        <f>IF(Saisie!R46="",N21+P21+R21,Saisie!R46)</f>
        <v>0</v>
      </c>
      <c r="U21" s="55">
        <f>IF(Saisie!S46="",O21+Q21+S21,Saisie!S46)</f>
        <v>0</v>
      </c>
      <c r="V21" s="55">
        <f>Saisie!T46</f>
        <v>0</v>
      </c>
      <c r="W21" s="55">
        <f>Saisie!U46</f>
        <v>0</v>
      </c>
      <c r="X21" s="55">
        <f>Saisie!V46</f>
        <v>0</v>
      </c>
      <c r="Y21" s="55">
        <f>Saisie!W46</f>
        <v>0</v>
      </c>
      <c r="Z21" s="55">
        <f>Saisie!X46</f>
        <v>0</v>
      </c>
      <c r="AA21" s="55">
        <f>Saisie!Y46</f>
        <v>0</v>
      </c>
      <c r="AB21" s="55">
        <f>IF(Saisie!Z46="",V21+X21+Z21,Saisie!Z46)</f>
        <v>0</v>
      </c>
      <c r="AC21" s="55">
        <f>IF(Saisie!AA46="",W21+Y21+AA21,Saisie!AA46)</f>
        <v>0</v>
      </c>
      <c r="AD21" s="55">
        <f>Saisie!AB46</f>
        <v>0</v>
      </c>
      <c r="AE21" s="55">
        <f>Saisie!AC46</f>
        <v>0</v>
      </c>
      <c r="AF21" s="55">
        <f>Saisie!AD46</f>
        <v>0</v>
      </c>
      <c r="AG21" s="55">
        <f>Saisie!AE46</f>
        <v>0</v>
      </c>
      <c r="AH21" s="55">
        <f>Saisie!AF46</f>
        <v>0</v>
      </c>
      <c r="AI21" s="55">
        <f>Saisie!AG46</f>
        <v>0</v>
      </c>
      <c r="AJ21" s="55">
        <f>IF(Saisie!AH46="",AD21+AF21+AH21,Saisie!AH46)</f>
        <v>0</v>
      </c>
      <c r="AK21" s="55">
        <f>IF(Saisie!AI46="",AE21+AG21+AI21,Saisie!AI46)</f>
        <v>0</v>
      </c>
      <c r="AL21" s="55">
        <f t="shared" si="71"/>
        <v>0</v>
      </c>
      <c r="AM21" s="55">
        <f t="shared" si="72"/>
        <v>0</v>
      </c>
      <c r="AN21" s="55" t="e">
        <f t="shared" si="0"/>
        <v>#VALUE!</v>
      </c>
      <c r="AO21" s="98" t="e">
        <f t="shared" si="73"/>
        <v>#VALUE!</v>
      </c>
      <c r="AP21" s="99" t="e">
        <f t="shared" si="1"/>
        <v>#DIV/0!</v>
      </c>
      <c r="AQ21" s="55" t="e">
        <f t="shared" si="2"/>
        <v>#VALUE!</v>
      </c>
      <c r="AR21" s="98" t="e">
        <f t="shared" si="74"/>
        <v>#VALUE!</v>
      </c>
      <c r="AS21" s="99" t="e">
        <f t="shared" si="3"/>
        <v>#DIV/0!</v>
      </c>
      <c r="AT21" s="55" t="e">
        <f t="shared" si="4"/>
        <v>#VALUE!</v>
      </c>
      <c r="AU21" s="98" t="e">
        <f t="shared" si="75"/>
        <v>#VALUE!</v>
      </c>
      <c r="AV21" s="99" t="e">
        <f t="shared" si="5"/>
        <v>#DIV/0!</v>
      </c>
      <c r="AW21" s="55" t="e">
        <f t="shared" si="6"/>
        <v>#VALUE!</v>
      </c>
      <c r="AX21" s="98" t="e">
        <f t="shared" si="76"/>
        <v>#VALUE!</v>
      </c>
      <c r="AY21" s="99" t="e">
        <f t="shared" si="7"/>
        <v>#DIV/0!</v>
      </c>
      <c r="AZ21" s="55" t="e">
        <f t="shared" si="8"/>
        <v>#VALUE!</v>
      </c>
      <c r="BA21" s="98" t="e">
        <f t="shared" si="77"/>
        <v>#VALUE!</v>
      </c>
      <c r="BB21" s="99" t="e">
        <f t="shared" si="9"/>
        <v>#DIV/0!</v>
      </c>
      <c r="BC21" s="55" t="e">
        <f t="shared" si="10"/>
        <v>#VALUE!</v>
      </c>
      <c r="BD21" s="98" t="e">
        <f t="shared" si="78"/>
        <v>#VALUE!</v>
      </c>
      <c r="BE21" s="99" t="e">
        <f t="shared" si="11"/>
        <v>#DIV/0!</v>
      </c>
      <c r="BF21" s="55" t="e">
        <f t="shared" si="12"/>
        <v>#VALUE!</v>
      </c>
      <c r="BG21" s="98" t="e">
        <f t="shared" si="79"/>
        <v>#VALUE!</v>
      </c>
      <c r="BH21" s="99" t="e">
        <f t="shared" si="13"/>
        <v>#DIV/0!</v>
      </c>
      <c r="BI21" s="55" t="e">
        <f t="shared" si="14"/>
        <v>#VALUE!</v>
      </c>
      <c r="BJ21" s="98" t="e">
        <f t="shared" si="80"/>
        <v>#VALUE!</v>
      </c>
      <c r="BK21" s="99" t="e">
        <f t="shared" si="15"/>
        <v>#DIV/0!</v>
      </c>
      <c r="BL21" s="55" t="e">
        <f t="shared" si="16"/>
        <v>#VALUE!</v>
      </c>
      <c r="BM21" s="98" t="e">
        <f t="shared" si="81"/>
        <v>#VALUE!</v>
      </c>
      <c r="BN21" s="99" t="e">
        <f t="shared" si="17"/>
        <v>#DIV/0!</v>
      </c>
      <c r="BO21" s="55" t="e">
        <f t="shared" si="18"/>
        <v>#VALUE!</v>
      </c>
      <c r="BP21" s="98" t="e">
        <f t="shared" si="82"/>
        <v>#VALUE!</v>
      </c>
      <c r="BQ21" s="99" t="e">
        <f t="shared" si="19"/>
        <v>#DIV/0!</v>
      </c>
      <c r="BR21" s="55" t="e">
        <f t="shared" si="20"/>
        <v>#VALUE!</v>
      </c>
      <c r="BS21" s="98" t="e">
        <f t="shared" si="83"/>
        <v>#VALUE!</v>
      </c>
      <c r="BT21" s="99" t="e">
        <f t="shared" si="21"/>
        <v>#DIV/0!</v>
      </c>
      <c r="BU21" s="55" t="e">
        <f t="shared" si="22"/>
        <v>#VALUE!</v>
      </c>
      <c r="BV21" s="98" t="e">
        <f t="shared" si="84"/>
        <v>#VALUE!</v>
      </c>
      <c r="BW21" s="99" t="e">
        <f t="shared" si="23"/>
        <v>#DIV/0!</v>
      </c>
      <c r="BX21" s="55" t="e">
        <f t="shared" si="24"/>
        <v>#VALUE!</v>
      </c>
      <c r="BY21" s="98" t="e">
        <f t="shared" si="85"/>
        <v>#VALUE!</v>
      </c>
      <c r="BZ21" s="99" t="e">
        <f t="shared" si="25"/>
        <v>#DIV/0!</v>
      </c>
      <c r="CA21" s="55" t="e">
        <f t="shared" si="26"/>
        <v>#VALUE!</v>
      </c>
      <c r="CB21" s="98" t="e">
        <f t="shared" si="86"/>
        <v>#VALUE!</v>
      </c>
      <c r="CC21" s="99" t="e">
        <f t="shared" si="27"/>
        <v>#DIV/0!</v>
      </c>
      <c r="CD21" s="55" t="e">
        <f t="shared" si="28"/>
        <v>#VALUE!</v>
      </c>
      <c r="CE21" s="98" t="e">
        <f t="shared" si="50"/>
        <v>#VALUE!</v>
      </c>
      <c r="CF21" s="99" t="e">
        <f t="shared" si="29"/>
        <v>#DIV/0!</v>
      </c>
      <c r="CG21" s="55" t="e">
        <f t="shared" si="30"/>
        <v>#VALUE!</v>
      </c>
      <c r="CH21" s="98" t="e">
        <f t="shared" si="87"/>
        <v>#VALUE!</v>
      </c>
      <c r="CI21" s="99" t="e">
        <f t="shared" si="31"/>
        <v>#DIV/0!</v>
      </c>
      <c r="CJ21" s="55" t="e">
        <f t="shared" si="32"/>
        <v>#VALUE!</v>
      </c>
      <c r="CK21" s="98" t="e">
        <f t="shared" si="88"/>
        <v>#VALUE!</v>
      </c>
      <c r="CL21" s="99" t="e">
        <f t="shared" si="33"/>
        <v>#DIV/0!</v>
      </c>
    </row>
    <row r="22" spans="1:90" x14ac:dyDescent="0.2">
      <c r="A22" s="21">
        <v>1</v>
      </c>
      <c r="B22" s="22" t="str">
        <f>'Posters Trimestres'!A38</f>
        <v>Gynéco-Obst</v>
      </c>
      <c r="C22" s="23">
        <f>Saisie!A59</f>
        <v>0</v>
      </c>
      <c r="D22" s="23">
        <f>Saisie!B59</f>
        <v>0</v>
      </c>
      <c r="E22" s="23" t="str">
        <f>Saisie!C59</f>
        <v/>
      </c>
      <c r="F22" s="23">
        <f>Saisie!D59</f>
        <v>0</v>
      </c>
      <c r="G22" s="23">
        <f>Saisie!E59</f>
        <v>0</v>
      </c>
      <c r="H22" s="23">
        <f>Saisie!F59</f>
        <v>0</v>
      </c>
      <c r="I22" s="23">
        <f>Saisie!G59</f>
        <v>0</v>
      </c>
      <c r="J22" s="23">
        <f>Saisie!H59</f>
        <v>0</v>
      </c>
      <c r="K22" s="23">
        <f>Saisie!I59</f>
        <v>0</v>
      </c>
      <c r="L22" s="23">
        <f>IF(Saisie!J59="",F22+H22+J22,Saisie!J59)</f>
        <v>0</v>
      </c>
      <c r="M22" s="23">
        <f>IF(Saisie!K59="",G22+I22+K22,Saisie!K59)</f>
        <v>0</v>
      </c>
      <c r="N22" s="23">
        <f>Saisie!L59</f>
        <v>0</v>
      </c>
      <c r="O22" s="23">
        <f>Saisie!M59</f>
        <v>0</v>
      </c>
      <c r="P22" s="23">
        <f>Saisie!N59</f>
        <v>0</v>
      </c>
      <c r="Q22" s="23">
        <f>Saisie!O59</f>
        <v>0</v>
      </c>
      <c r="R22" s="23">
        <f>Saisie!P59</f>
        <v>0</v>
      </c>
      <c r="S22" s="23">
        <f>Saisie!Q59</f>
        <v>0</v>
      </c>
      <c r="T22" s="23">
        <f>IF(Saisie!R59="",N22+P22+R22,Saisie!R59)</f>
        <v>0</v>
      </c>
      <c r="U22" s="23">
        <f>IF(Saisie!S59="",O22+Q22+S22,Saisie!S59)</f>
        <v>0</v>
      </c>
      <c r="V22" s="23">
        <f>Saisie!T59</f>
        <v>0</v>
      </c>
      <c r="W22" s="23">
        <f>Saisie!U59</f>
        <v>0</v>
      </c>
      <c r="X22" s="23">
        <f>Saisie!V59</f>
        <v>0</v>
      </c>
      <c r="Y22" s="23">
        <f>Saisie!W59</f>
        <v>0</v>
      </c>
      <c r="Z22" s="23">
        <f>Saisie!X59</f>
        <v>0</v>
      </c>
      <c r="AA22" s="23">
        <f>Saisie!Y59</f>
        <v>0</v>
      </c>
      <c r="AB22" s="23">
        <f>IF(Saisie!Z59="",V22+X22+Z22,Saisie!Z59)</f>
        <v>0</v>
      </c>
      <c r="AC22" s="23">
        <f>IF(Saisie!AA59="",W22+Y22+AA22,Saisie!AA59)</f>
        <v>0</v>
      </c>
      <c r="AD22" s="23">
        <f>Saisie!AB59</f>
        <v>0</v>
      </c>
      <c r="AE22" s="23">
        <f>Saisie!AC59</f>
        <v>0</v>
      </c>
      <c r="AF22" s="23">
        <f>Saisie!AD59</f>
        <v>0</v>
      </c>
      <c r="AG22" s="23">
        <f>Saisie!AE59</f>
        <v>0</v>
      </c>
      <c r="AH22" s="23">
        <f>Saisie!AF59</f>
        <v>0</v>
      </c>
      <c r="AI22" s="23">
        <f>Saisie!AG59</f>
        <v>0</v>
      </c>
      <c r="AJ22" s="23">
        <f>IF(Saisie!AH59="",AD22+AF22+AH22,Saisie!AH59)</f>
        <v>0</v>
      </c>
      <c r="AK22" s="23">
        <f>IF(Saisie!AI59="",AE22+AG22+AI22,Saisie!AI59)</f>
        <v>0</v>
      </c>
      <c r="AL22" s="23">
        <f t="shared" ref="AL22:AL71" si="89">L22+T22+AB22+AJ22</f>
        <v>0</v>
      </c>
      <c r="AM22" s="23">
        <f t="shared" ref="AM22:AM71" si="90">M22+U22+AC22+AK22</f>
        <v>0</v>
      </c>
      <c r="AN22" s="55" t="e">
        <f t="shared" si="0"/>
        <v>#VALUE!</v>
      </c>
      <c r="AO22" s="98" t="e">
        <f t="shared" si="55"/>
        <v>#VALUE!</v>
      </c>
      <c r="AP22" s="99" t="e">
        <f t="shared" si="1"/>
        <v>#DIV/0!</v>
      </c>
      <c r="AQ22" s="55" t="e">
        <f t="shared" si="2"/>
        <v>#VALUE!</v>
      </c>
      <c r="AR22" s="98" t="e">
        <f t="shared" si="56"/>
        <v>#VALUE!</v>
      </c>
      <c r="AS22" s="99" t="e">
        <f t="shared" si="3"/>
        <v>#DIV/0!</v>
      </c>
      <c r="AT22" s="55" t="e">
        <f t="shared" si="4"/>
        <v>#VALUE!</v>
      </c>
      <c r="AU22" s="98" t="e">
        <f t="shared" si="57"/>
        <v>#VALUE!</v>
      </c>
      <c r="AV22" s="99" t="e">
        <f t="shared" si="5"/>
        <v>#DIV/0!</v>
      </c>
      <c r="AW22" s="55" t="e">
        <f t="shared" si="6"/>
        <v>#VALUE!</v>
      </c>
      <c r="AX22" s="98" t="e">
        <f t="shared" si="58"/>
        <v>#VALUE!</v>
      </c>
      <c r="AY22" s="99" t="e">
        <f t="shared" si="7"/>
        <v>#DIV/0!</v>
      </c>
      <c r="AZ22" s="55" t="e">
        <f t="shared" si="8"/>
        <v>#VALUE!</v>
      </c>
      <c r="BA22" s="98" t="e">
        <f t="shared" si="59"/>
        <v>#VALUE!</v>
      </c>
      <c r="BB22" s="99" t="e">
        <f t="shared" si="9"/>
        <v>#DIV/0!</v>
      </c>
      <c r="BC22" s="55" t="e">
        <f t="shared" si="10"/>
        <v>#VALUE!</v>
      </c>
      <c r="BD22" s="98" t="e">
        <f t="shared" si="60"/>
        <v>#VALUE!</v>
      </c>
      <c r="BE22" s="99" t="e">
        <f t="shared" si="11"/>
        <v>#DIV/0!</v>
      </c>
      <c r="BF22" s="55" t="e">
        <f t="shared" si="12"/>
        <v>#VALUE!</v>
      </c>
      <c r="BG22" s="98" t="e">
        <f t="shared" si="61"/>
        <v>#VALUE!</v>
      </c>
      <c r="BH22" s="99" t="e">
        <f t="shared" si="13"/>
        <v>#DIV/0!</v>
      </c>
      <c r="BI22" s="55" t="e">
        <f t="shared" si="14"/>
        <v>#VALUE!</v>
      </c>
      <c r="BJ22" s="98" t="e">
        <f t="shared" si="62"/>
        <v>#VALUE!</v>
      </c>
      <c r="BK22" s="99" t="e">
        <f t="shared" si="15"/>
        <v>#DIV/0!</v>
      </c>
      <c r="BL22" s="55" t="e">
        <f t="shared" si="16"/>
        <v>#VALUE!</v>
      </c>
      <c r="BM22" s="98" t="e">
        <f t="shared" si="63"/>
        <v>#VALUE!</v>
      </c>
      <c r="BN22" s="99" t="e">
        <f t="shared" si="17"/>
        <v>#DIV/0!</v>
      </c>
      <c r="BO22" s="55" t="e">
        <f t="shared" si="18"/>
        <v>#VALUE!</v>
      </c>
      <c r="BP22" s="98" t="e">
        <f t="shared" si="64"/>
        <v>#VALUE!</v>
      </c>
      <c r="BQ22" s="99" t="e">
        <f t="shared" si="19"/>
        <v>#DIV/0!</v>
      </c>
      <c r="BR22" s="55" t="e">
        <f t="shared" si="20"/>
        <v>#VALUE!</v>
      </c>
      <c r="BS22" s="98" t="e">
        <f t="shared" si="65"/>
        <v>#VALUE!</v>
      </c>
      <c r="BT22" s="99" t="e">
        <f t="shared" si="21"/>
        <v>#DIV/0!</v>
      </c>
      <c r="BU22" s="55" t="e">
        <f t="shared" si="22"/>
        <v>#VALUE!</v>
      </c>
      <c r="BV22" s="98" t="e">
        <f t="shared" si="66"/>
        <v>#VALUE!</v>
      </c>
      <c r="BW22" s="99" t="e">
        <f t="shared" si="23"/>
        <v>#DIV/0!</v>
      </c>
      <c r="BX22" s="55" t="e">
        <f t="shared" si="24"/>
        <v>#VALUE!</v>
      </c>
      <c r="BY22" s="98" t="e">
        <f t="shared" si="67"/>
        <v>#VALUE!</v>
      </c>
      <c r="BZ22" s="99" t="e">
        <f t="shared" si="25"/>
        <v>#DIV/0!</v>
      </c>
      <c r="CA22" s="55" t="e">
        <f t="shared" si="26"/>
        <v>#VALUE!</v>
      </c>
      <c r="CB22" s="98" t="e">
        <f t="shared" si="68"/>
        <v>#VALUE!</v>
      </c>
      <c r="CC22" s="99" t="e">
        <f t="shared" si="27"/>
        <v>#DIV/0!</v>
      </c>
      <c r="CD22" s="55" t="e">
        <f t="shared" si="28"/>
        <v>#VALUE!</v>
      </c>
      <c r="CE22" s="95" t="e">
        <f t="shared" si="50"/>
        <v>#VALUE!</v>
      </c>
      <c r="CF22" s="99" t="e">
        <f t="shared" si="29"/>
        <v>#DIV/0!</v>
      </c>
      <c r="CG22" s="23" t="e">
        <f t="shared" si="30"/>
        <v>#VALUE!</v>
      </c>
      <c r="CH22" s="95" t="e">
        <f t="shared" si="69"/>
        <v>#VALUE!</v>
      </c>
      <c r="CI22" s="96" t="e">
        <f t="shared" si="31"/>
        <v>#DIV/0!</v>
      </c>
      <c r="CJ22" s="23" t="e">
        <f t="shared" si="32"/>
        <v>#VALUE!</v>
      </c>
      <c r="CK22" s="95" t="e">
        <f t="shared" si="70"/>
        <v>#VALUE!</v>
      </c>
      <c r="CL22" s="96" t="e">
        <f t="shared" si="33"/>
        <v>#DIV/0!</v>
      </c>
    </row>
    <row r="23" spans="1:90" x14ac:dyDescent="0.2">
      <c r="A23" s="21">
        <v>2</v>
      </c>
      <c r="B23" s="22" t="str">
        <f>'Posters Trimestres'!A38</f>
        <v>Gynéco-Obst</v>
      </c>
      <c r="C23" s="23">
        <f>Saisie!A60</f>
        <v>0</v>
      </c>
      <c r="D23" s="23">
        <f>Saisie!B60</f>
        <v>0</v>
      </c>
      <c r="E23" s="23" t="str">
        <f>Saisie!C60</f>
        <v/>
      </c>
      <c r="F23" s="23">
        <f>Saisie!D60</f>
        <v>0</v>
      </c>
      <c r="G23" s="23">
        <f>Saisie!E60</f>
        <v>0</v>
      </c>
      <c r="H23" s="23">
        <f>Saisie!F60</f>
        <v>0</v>
      </c>
      <c r="I23" s="23">
        <f>Saisie!G60</f>
        <v>0</v>
      </c>
      <c r="J23" s="23">
        <f>Saisie!H60</f>
        <v>0</v>
      </c>
      <c r="K23" s="23">
        <f>Saisie!I60</f>
        <v>0</v>
      </c>
      <c r="L23" s="23">
        <f>IF(Saisie!J60="",F23+H23+J23,Saisie!J60)</f>
        <v>0</v>
      </c>
      <c r="M23" s="23">
        <f>IF(Saisie!K60="",G23+I23+K23,Saisie!K60)</f>
        <v>0</v>
      </c>
      <c r="N23" s="23">
        <f>Saisie!L60</f>
        <v>0</v>
      </c>
      <c r="O23" s="23">
        <f>Saisie!M60</f>
        <v>0</v>
      </c>
      <c r="P23" s="23">
        <f>Saisie!N60</f>
        <v>0</v>
      </c>
      <c r="Q23" s="23">
        <f>Saisie!O60</f>
        <v>0</v>
      </c>
      <c r="R23" s="23">
        <f>Saisie!P60</f>
        <v>0</v>
      </c>
      <c r="S23" s="23">
        <f>Saisie!Q60</f>
        <v>0</v>
      </c>
      <c r="T23" s="23">
        <f>IF(Saisie!R60="",N23+P23+R23,Saisie!R60)</f>
        <v>0</v>
      </c>
      <c r="U23" s="23">
        <f>IF(Saisie!S60="",O23+Q23+S23,Saisie!S60)</f>
        <v>0</v>
      </c>
      <c r="V23" s="23">
        <f>Saisie!T60</f>
        <v>0</v>
      </c>
      <c r="W23" s="23">
        <f>Saisie!U60</f>
        <v>0</v>
      </c>
      <c r="X23" s="23">
        <f>Saisie!V60</f>
        <v>0</v>
      </c>
      <c r="Y23" s="23">
        <f>Saisie!W60</f>
        <v>0</v>
      </c>
      <c r="Z23" s="23">
        <f>Saisie!X60</f>
        <v>0</v>
      </c>
      <c r="AA23" s="23">
        <f>Saisie!Y60</f>
        <v>0</v>
      </c>
      <c r="AB23" s="23">
        <f>IF(Saisie!Z60="",V23+X23+Z23,Saisie!Z60)</f>
        <v>0</v>
      </c>
      <c r="AC23" s="23">
        <f>IF(Saisie!AA60="",W23+Y23+AA23,Saisie!AA60)</f>
        <v>0</v>
      </c>
      <c r="AD23" s="23">
        <f>Saisie!AB60</f>
        <v>0</v>
      </c>
      <c r="AE23" s="23">
        <f>Saisie!AC60</f>
        <v>0</v>
      </c>
      <c r="AF23" s="23">
        <f>Saisie!AD60</f>
        <v>0</v>
      </c>
      <c r="AG23" s="23">
        <f>Saisie!AE60</f>
        <v>0</v>
      </c>
      <c r="AH23" s="23">
        <f>Saisie!AF60</f>
        <v>0</v>
      </c>
      <c r="AI23" s="23">
        <f>Saisie!AG60</f>
        <v>0</v>
      </c>
      <c r="AJ23" s="23">
        <f>IF(Saisie!AH60="",AD23+AF23+AH23,Saisie!AH60)</f>
        <v>0</v>
      </c>
      <c r="AK23" s="23">
        <f>IF(Saisie!AI60="",AE23+AG23+AI23,Saisie!AI60)</f>
        <v>0</v>
      </c>
      <c r="AL23" s="23">
        <f t="shared" ref="AL23:AL31" si="91">L23+T23+AB23+AJ23</f>
        <v>0</v>
      </c>
      <c r="AM23" s="23">
        <f t="shared" ref="AM23:AM31" si="92">M23+U23+AC23+AK23</f>
        <v>0</v>
      </c>
      <c r="AN23" s="55" t="e">
        <f t="shared" si="0"/>
        <v>#VALUE!</v>
      </c>
      <c r="AO23" s="98" t="e">
        <f t="shared" ref="AO23:AO31" si="93">F23/AN23</f>
        <v>#VALUE!</v>
      </c>
      <c r="AP23" s="99" t="e">
        <f t="shared" si="1"/>
        <v>#DIV/0!</v>
      </c>
      <c r="AQ23" s="55" t="e">
        <f t="shared" si="2"/>
        <v>#VALUE!</v>
      </c>
      <c r="AR23" s="98" t="e">
        <f t="shared" ref="AR23:AR31" si="94">H23/AQ23</f>
        <v>#VALUE!</v>
      </c>
      <c r="AS23" s="99" t="e">
        <f t="shared" si="3"/>
        <v>#DIV/0!</v>
      </c>
      <c r="AT23" s="55" t="e">
        <f t="shared" si="4"/>
        <v>#VALUE!</v>
      </c>
      <c r="AU23" s="98" t="e">
        <f t="shared" ref="AU23:AU31" si="95">J23/AT23</f>
        <v>#VALUE!</v>
      </c>
      <c r="AV23" s="99" t="e">
        <f t="shared" si="5"/>
        <v>#DIV/0!</v>
      </c>
      <c r="AW23" s="55" t="e">
        <f t="shared" si="6"/>
        <v>#VALUE!</v>
      </c>
      <c r="AX23" s="98" t="e">
        <f t="shared" ref="AX23:AX31" si="96">L23/AW23</f>
        <v>#VALUE!</v>
      </c>
      <c r="AY23" s="99" t="e">
        <f t="shared" si="7"/>
        <v>#DIV/0!</v>
      </c>
      <c r="AZ23" s="55" t="e">
        <f t="shared" si="8"/>
        <v>#VALUE!</v>
      </c>
      <c r="BA23" s="98" t="e">
        <f t="shared" ref="BA23:BA31" si="97">N23/AZ23</f>
        <v>#VALUE!</v>
      </c>
      <c r="BB23" s="99" t="e">
        <f t="shared" si="9"/>
        <v>#DIV/0!</v>
      </c>
      <c r="BC23" s="55" t="e">
        <f t="shared" si="10"/>
        <v>#VALUE!</v>
      </c>
      <c r="BD23" s="98" t="e">
        <f t="shared" ref="BD23:BD31" si="98">P23/BC23</f>
        <v>#VALUE!</v>
      </c>
      <c r="BE23" s="99" t="e">
        <f t="shared" si="11"/>
        <v>#DIV/0!</v>
      </c>
      <c r="BF23" s="55" t="e">
        <f t="shared" si="12"/>
        <v>#VALUE!</v>
      </c>
      <c r="BG23" s="98" t="e">
        <f t="shared" ref="BG23:BG31" si="99">R23/BF23</f>
        <v>#VALUE!</v>
      </c>
      <c r="BH23" s="99" t="e">
        <f t="shared" si="13"/>
        <v>#DIV/0!</v>
      </c>
      <c r="BI23" s="55" t="e">
        <f t="shared" si="14"/>
        <v>#VALUE!</v>
      </c>
      <c r="BJ23" s="98" t="e">
        <f t="shared" ref="BJ23:BJ31" si="100">T23/BI23</f>
        <v>#VALUE!</v>
      </c>
      <c r="BK23" s="99" t="e">
        <f t="shared" si="15"/>
        <v>#DIV/0!</v>
      </c>
      <c r="BL23" s="55" t="e">
        <f t="shared" si="16"/>
        <v>#VALUE!</v>
      </c>
      <c r="BM23" s="98" t="e">
        <f t="shared" ref="BM23:BM31" si="101">V23/BL23</f>
        <v>#VALUE!</v>
      </c>
      <c r="BN23" s="99" t="e">
        <f t="shared" si="17"/>
        <v>#DIV/0!</v>
      </c>
      <c r="BO23" s="55" t="e">
        <f t="shared" si="18"/>
        <v>#VALUE!</v>
      </c>
      <c r="BP23" s="98" t="e">
        <f t="shared" ref="BP23:BP31" si="102">X23/BO23</f>
        <v>#VALUE!</v>
      </c>
      <c r="BQ23" s="99" t="e">
        <f t="shared" si="19"/>
        <v>#DIV/0!</v>
      </c>
      <c r="BR23" s="55" t="e">
        <f t="shared" si="20"/>
        <v>#VALUE!</v>
      </c>
      <c r="BS23" s="98" t="e">
        <f t="shared" ref="BS23:BS31" si="103">Z23/BR23</f>
        <v>#VALUE!</v>
      </c>
      <c r="BT23" s="99" t="e">
        <f t="shared" si="21"/>
        <v>#DIV/0!</v>
      </c>
      <c r="BU23" s="55" t="e">
        <f t="shared" si="22"/>
        <v>#VALUE!</v>
      </c>
      <c r="BV23" s="98" t="e">
        <f t="shared" ref="BV23:BV31" si="104">AB23/BU23</f>
        <v>#VALUE!</v>
      </c>
      <c r="BW23" s="99" t="e">
        <f t="shared" si="23"/>
        <v>#DIV/0!</v>
      </c>
      <c r="BX23" s="55" t="e">
        <f t="shared" si="24"/>
        <v>#VALUE!</v>
      </c>
      <c r="BY23" s="98" t="e">
        <f t="shared" ref="BY23:BY31" si="105">AD23/BX23</f>
        <v>#VALUE!</v>
      </c>
      <c r="BZ23" s="99" t="e">
        <f t="shared" si="25"/>
        <v>#DIV/0!</v>
      </c>
      <c r="CA23" s="55" t="e">
        <f t="shared" si="26"/>
        <v>#VALUE!</v>
      </c>
      <c r="CB23" s="98" t="e">
        <f t="shared" ref="CB23:CB31" si="106">AF23/CA23</f>
        <v>#VALUE!</v>
      </c>
      <c r="CC23" s="99" t="e">
        <f t="shared" si="27"/>
        <v>#DIV/0!</v>
      </c>
      <c r="CD23" s="55" t="e">
        <f t="shared" si="28"/>
        <v>#VALUE!</v>
      </c>
      <c r="CE23" s="95" t="e">
        <f t="shared" si="50"/>
        <v>#VALUE!</v>
      </c>
      <c r="CF23" s="99" t="e">
        <f t="shared" si="29"/>
        <v>#DIV/0!</v>
      </c>
      <c r="CG23" s="23" t="e">
        <f t="shared" si="30"/>
        <v>#VALUE!</v>
      </c>
      <c r="CH23" s="95" t="e">
        <f t="shared" ref="CH23:CH31" si="107">AJ23/CG23</f>
        <v>#VALUE!</v>
      </c>
      <c r="CI23" s="96" t="e">
        <f t="shared" si="31"/>
        <v>#DIV/0!</v>
      </c>
      <c r="CJ23" s="23" t="e">
        <f t="shared" si="32"/>
        <v>#VALUE!</v>
      </c>
      <c r="CK23" s="95" t="e">
        <f t="shared" ref="CK23:CK31" si="108">AL23/CJ23</f>
        <v>#VALUE!</v>
      </c>
      <c r="CL23" s="96" t="e">
        <f t="shared" si="33"/>
        <v>#DIV/0!</v>
      </c>
    </row>
    <row r="24" spans="1:90" x14ac:dyDescent="0.2">
      <c r="A24" s="21">
        <v>3</v>
      </c>
      <c r="B24" s="22" t="str">
        <f>'Posters Trimestres'!A38</f>
        <v>Gynéco-Obst</v>
      </c>
      <c r="C24" s="23">
        <f>Saisie!A61</f>
        <v>0</v>
      </c>
      <c r="D24" s="23">
        <f>Saisie!B61</f>
        <v>0</v>
      </c>
      <c r="E24" s="23" t="str">
        <f>Saisie!C61</f>
        <v/>
      </c>
      <c r="F24" s="23">
        <f>Saisie!D61</f>
        <v>0</v>
      </c>
      <c r="G24" s="23">
        <f>Saisie!E61</f>
        <v>0</v>
      </c>
      <c r="H24" s="23">
        <f>Saisie!F61</f>
        <v>0</v>
      </c>
      <c r="I24" s="23">
        <f>Saisie!G61</f>
        <v>0</v>
      </c>
      <c r="J24" s="23">
        <f>Saisie!H61</f>
        <v>0</v>
      </c>
      <c r="K24" s="23">
        <f>Saisie!I61</f>
        <v>0</v>
      </c>
      <c r="L24" s="23">
        <f>IF(Saisie!J61="",F24+H24+J24,Saisie!J61)</f>
        <v>0</v>
      </c>
      <c r="M24" s="23">
        <f>IF(Saisie!K61="",G24+I24+K24,Saisie!K61)</f>
        <v>0</v>
      </c>
      <c r="N24" s="23">
        <f>Saisie!L61</f>
        <v>0</v>
      </c>
      <c r="O24" s="23">
        <f>Saisie!M61</f>
        <v>0</v>
      </c>
      <c r="P24" s="23">
        <f>Saisie!N61</f>
        <v>0</v>
      </c>
      <c r="Q24" s="23">
        <f>Saisie!O61</f>
        <v>0</v>
      </c>
      <c r="R24" s="23">
        <f>Saisie!P61</f>
        <v>0</v>
      </c>
      <c r="S24" s="23">
        <f>Saisie!Q61</f>
        <v>0</v>
      </c>
      <c r="T24" s="23">
        <f>IF(Saisie!R61="",N24+P24+R24,Saisie!R61)</f>
        <v>0</v>
      </c>
      <c r="U24" s="23">
        <f>IF(Saisie!S61="",O24+Q24+S24,Saisie!S61)</f>
        <v>0</v>
      </c>
      <c r="V24" s="23">
        <f>Saisie!T61</f>
        <v>0</v>
      </c>
      <c r="W24" s="23">
        <f>Saisie!U61</f>
        <v>0</v>
      </c>
      <c r="X24" s="23">
        <f>Saisie!V61</f>
        <v>0</v>
      </c>
      <c r="Y24" s="23">
        <f>Saisie!W61</f>
        <v>0</v>
      </c>
      <c r="Z24" s="23">
        <f>Saisie!X61</f>
        <v>0</v>
      </c>
      <c r="AA24" s="23">
        <f>Saisie!Y61</f>
        <v>0</v>
      </c>
      <c r="AB24" s="23">
        <f>IF(Saisie!Z61="",V24+X24+Z24,Saisie!Z61)</f>
        <v>0</v>
      </c>
      <c r="AC24" s="23">
        <f>IF(Saisie!AA61="",W24+Y24+AA24,Saisie!AA61)</f>
        <v>0</v>
      </c>
      <c r="AD24" s="23">
        <f>Saisie!AB61</f>
        <v>0</v>
      </c>
      <c r="AE24" s="23">
        <f>Saisie!AC61</f>
        <v>0</v>
      </c>
      <c r="AF24" s="23">
        <f>Saisie!AD61</f>
        <v>0</v>
      </c>
      <c r="AG24" s="23">
        <f>Saisie!AE61</f>
        <v>0</v>
      </c>
      <c r="AH24" s="23">
        <f>Saisie!AF61</f>
        <v>0</v>
      </c>
      <c r="AI24" s="23">
        <f>Saisie!AG61</f>
        <v>0</v>
      </c>
      <c r="AJ24" s="23">
        <f>IF(Saisie!AH61="",AD24+AF24+AH24,Saisie!AH61)</f>
        <v>0</v>
      </c>
      <c r="AK24" s="23">
        <f>IF(Saisie!AI61="",AE24+AG24+AI24,Saisie!AI61)</f>
        <v>0</v>
      </c>
      <c r="AL24" s="23">
        <f t="shared" si="91"/>
        <v>0</v>
      </c>
      <c r="AM24" s="23">
        <f t="shared" si="92"/>
        <v>0</v>
      </c>
      <c r="AN24" s="55" t="e">
        <f t="shared" si="0"/>
        <v>#VALUE!</v>
      </c>
      <c r="AO24" s="98" t="e">
        <f t="shared" si="93"/>
        <v>#VALUE!</v>
      </c>
      <c r="AP24" s="99" t="e">
        <f t="shared" si="1"/>
        <v>#DIV/0!</v>
      </c>
      <c r="AQ24" s="55" t="e">
        <f t="shared" si="2"/>
        <v>#VALUE!</v>
      </c>
      <c r="AR24" s="98" t="e">
        <f t="shared" si="94"/>
        <v>#VALUE!</v>
      </c>
      <c r="AS24" s="99" t="e">
        <f t="shared" si="3"/>
        <v>#DIV/0!</v>
      </c>
      <c r="AT24" s="55" t="e">
        <f t="shared" si="4"/>
        <v>#VALUE!</v>
      </c>
      <c r="AU24" s="98" t="e">
        <f t="shared" si="95"/>
        <v>#VALUE!</v>
      </c>
      <c r="AV24" s="99" t="e">
        <f t="shared" si="5"/>
        <v>#DIV/0!</v>
      </c>
      <c r="AW24" s="55" t="e">
        <f t="shared" si="6"/>
        <v>#VALUE!</v>
      </c>
      <c r="AX24" s="98" t="e">
        <f t="shared" si="96"/>
        <v>#VALUE!</v>
      </c>
      <c r="AY24" s="99" t="e">
        <f t="shared" si="7"/>
        <v>#DIV/0!</v>
      </c>
      <c r="AZ24" s="55" t="e">
        <f t="shared" si="8"/>
        <v>#VALUE!</v>
      </c>
      <c r="BA24" s="98" t="e">
        <f t="shared" si="97"/>
        <v>#VALUE!</v>
      </c>
      <c r="BB24" s="99" t="e">
        <f t="shared" si="9"/>
        <v>#DIV/0!</v>
      </c>
      <c r="BC24" s="55" t="e">
        <f t="shared" si="10"/>
        <v>#VALUE!</v>
      </c>
      <c r="BD24" s="98" t="e">
        <f t="shared" si="98"/>
        <v>#VALUE!</v>
      </c>
      <c r="BE24" s="99" t="e">
        <f t="shared" si="11"/>
        <v>#DIV/0!</v>
      </c>
      <c r="BF24" s="55" t="e">
        <f t="shared" si="12"/>
        <v>#VALUE!</v>
      </c>
      <c r="BG24" s="98" t="e">
        <f t="shared" si="99"/>
        <v>#VALUE!</v>
      </c>
      <c r="BH24" s="99" t="e">
        <f t="shared" si="13"/>
        <v>#DIV/0!</v>
      </c>
      <c r="BI24" s="55" t="e">
        <f t="shared" si="14"/>
        <v>#VALUE!</v>
      </c>
      <c r="BJ24" s="98" t="e">
        <f t="shared" si="100"/>
        <v>#VALUE!</v>
      </c>
      <c r="BK24" s="99" t="e">
        <f t="shared" si="15"/>
        <v>#DIV/0!</v>
      </c>
      <c r="BL24" s="55" t="e">
        <f t="shared" si="16"/>
        <v>#VALUE!</v>
      </c>
      <c r="BM24" s="98" t="e">
        <f t="shared" si="101"/>
        <v>#VALUE!</v>
      </c>
      <c r="BN24" s="99" t="e">
        <f t="shared" si="17"/>
        <v>#DIV/0!</v>
      </c>
      <c r="BO24" s="55" t="e">
        <f t="shared" si="18"/>
        <v>#VALUE!</v>
      </c>
      <c r="BP24" s="98" t="e">
        <f t="shared" si="102"/>
        <v>#VALUE!</v>
      </c>
      <c r="BQ24" s="99" t="e">
        <f t="shared" si="19"/>
        <v>#DIV/0!</v>
      </c>
      <c r="BR24" s="55" t="e">
        <f t="shared" si="20"/>
        <v>#VALUE!</v>
      </c>
      <c r="BS24" s="98" t="e">
        <f t="shared" si="103"/>
        <v>#VALUE!</v>
      </c>
      <c r="BT24" s="99" t="e">
        <f t="shared" si="21"/>
        <v>#DIV/0!</v>
      </c>
      <c r="BU24" s="55" t="e">
        <f t="shared" si="22"/>
        <v>#VALUE!</v>
      </c>
      <c r="BV24" s="98" t="e">
        <f t="shared" si="104"/>
        <v>#VALUE!</v>
      </c>
      <c r="BW24" s="99" t="e">
        <f t="shared" si="23"/>
        <v>#DIV/0!</v>
      </c>
      <c r="BX24" s="55" t="e">
        <f t="shared" si="24"/>
        <v>#VALUE!</v>
      </c>
      <c r="BY24" s="98" t="e">
        <f t="shared" si="105"/>
        <v>#VALUE!</v>
      </c>
      <c r="BZ24" s="99" t="e">
        <f t="shared" si="25"/>
        <v>#DIV/0!</v>
      </c>
      <c r="CA24" s="55" t="e">
        <f t="shared" si="26"/>
        <v>#VALUE!</v>
      </c>
      <c r="CB24" s="98" t="e">
        <f t="shared" si="106"/>
        <v>#VALUE!</v>
      </c>
      <c r="CC24" s="99" t="e">
        <f t="shared" si="27"/>
        <v>#DIV/0!</v>
      </c>
      <c r="CD24" s="55" t="e">
        <f t="shared" si="28"/>
        <v>#VALUE!</v>
      </c>
      <c r="CE24" s="95" t="e">
        <f t="shared" si="50"/>
        <v>#VALUE!</v>
      </c>
      <c r="CF24" s="99" t="e">
        <f t="shared" si="29"/>
        <v>#DIV/0!</v>
      </c>
      <c r="CG24" s="23" t="e">
        <f t="shared" si="30"/>
        <v>#VALUE!</v>
      </c>
      <c r="CH24" s="95" t="e">
        <f t="shared" si="107"/>
        <v>#VALUE!</v>
      </c>
      <c r="CI24" s="96" t="e">
        <f t="shared" si="31"/>
        <v>#DIV/0!</v>
      </c>
      <c r="CJ24" s="23" t="e">
        <f t="shared" si="32"/>
        <v>#VALUE!</v>
      </c>
      <c r="CK24" s="95" t="e">
        <f t="shared" si="108"/>
        <v>#VALUE!</v>
      </c>
      <c r="CL24" s="96" t="e">
        <f t="shared" si="33"/>
        <v>#DIV/0!</v>
      </c>
    </row>
    <row r="25" spans="1:90" x14ac:dyDescent="0.2">
      <c r="A25" s="21">
        <v>4</v>
      </c>
      <c r="B25" s="22" t="str">
        <f>'Posters Trimestres'!A38</f>
        <v>Gynéco-Obst</v>
      </c>
      <c r="C25" s="23">
        <f>Saisie!A62</f>
        <v>0</v>
      </c>
      <c r="D25" s="23">
        <f>Saisie!B62</f>
        <v>0</v>
      </c>
      <c r="E25" s="23" t="str">
        <f>Saisie!C62</f>
        <v/>
      </c>
      <c r="F25" s="23">
        <f>Saisie!D62</f>
        <v>0</v>
      </c>
      <c r="G25" s="23">
        <f>Saisie!E62</f>
        <v>0</v>
      </c>
      <c r="H25" s="23">
        <f>Saisie!F62</f>
        <v>0</v>
      </c>
      <c r="I25" s="23">
        <f>Saisie!G62</f>
        <v>0</v>
      </c>
      <c r="J25" s="23">
        <f>Saisie!H62</f>
        <v>0</v>
      </c>
      <c r="K25" s="23">
        <f>Saisie!I62</f>
        <v>0</v>
      </c>
      <c r="L25" s="23">
        <f>IF(Saisie!J62="",F25+H25+J25,Saisie!J62)</f>
        <v>0</v>
      </c>
      <c r="M25" s="23">
        <f>IF(Saisie!K62="",G25+I25+K25,Saisie!K62)</f>
        <v>0</v>
      </c>
      <c r="N25" s="23">
        <f>Saisie!L62</f>
        <v>0</v>
      </c>
      <c r="O25" s="23">
        <f>Saisie!M62</f>
        <v>0</v>
      </c>
      <c r="P25" s="23">
        <f>Saisie!N62</f>
        <v>0</v>
      </c>
      <c r="Q25" s="23">
        <f>Saisie!O62</f>
        <v>0</v>
      </c>
      <c r="R25" s="23">
        <f>Saisie!P62</f>
        <v>0</v>
      </c>
      <c r="S25" s="23">
        <f>Saisie!Q62</f>
        <v>0</v>
      </c>
      <c r="T25" s="23">
        <f>IF(Saisie!R62="",N25+P25+R25,Saisie!R62)</f>
        <v>0</v>
      </c>
      <c r="U25" s="23">
        <f>IF(Saisie!S62="",O25+Q25+S25,Saisie!S62)</f>
        <v>0</v>
      </c>
      <c r="V25" s="23">
        <f>Saisie!T62</f>
        <v>0</v>
      </c>
      <c r="W25" s="23">
        <f>Saisie!U62</f>
        <v>0</v>
      </c>
      <c r="X25" s="23">
        <f>Saisie!V62</f>
        <v>0</v>
      </c>
      <c r="Y25" s="23">
        <f>Saisie!W62</f>
        <v>0</v>
      </c>
      <c r="Z25" s="23">
        <f>Saisie!X62</f>
        <v>0</v>
      </c>
      <c r="AA25" s="23">
        <f>Saisie!Y62</f>
        <v>0</v>
      </c>
      <c r="AB25" s="23">
        <f>IF(Saisie!Z62="",V25+X25+Z25,Saisie!Z62)</f>
        <v>0</v>
      </c>
      <c r="AC25" s="23">
        <f>IF(Saisie!AA62="",W25+Y25+AA25,Saisie!AA62)</f>
        <v>0</v>
      </c>
      <c r="AD25" s="23">
        <f>Saisie!AB62</f>
        <v>0</v>
      </c>
      <c r="AE25" s="23">
        <f>Saisie!AC62</f>
        <v>0</v>
      </c>
      <c r="AF25" s="23">
        <f>Saisie!AD62</f>
        <v>0</v>
      </c>
      <c r="AG25" s="23">
        <f>Saisie!AE62</f>
        <v>0</v>
      </c>
      <c r="AH25" s="23">
        <f>Saisie!AF62</f>
        <v>0</v>
      </c>
      <c r="AI25" s="23">
        <f>Saisie!AG62</f>
        <v>0</v>
      </c>
      <c r="AJ25" s="23">
        <f>IF(Saisie!AH62="",AD25+AF25+AH25,Saisie!AH62)</f>
        <v>0</v>
      </c>
      <c r="AK25" s="23">
        <f>IF(Saisie!AI62="",AE25+AG25+AI25,Saisie!AI62)</f>
        <v>0</v>
      </c>
      <c r="AL25" s="23">
        <f t="shared" si="91"/>
        <v>0</v>
      </c>
      <c r="AM25" s="23">
        <f t="shared" si="92"/>
        <v>0</v>
      </c>
      <c r="AN25" s="55" t="e">
        <f t="shared" si="0"/>
        <v>#VALUE!</v>
      </c>
      <c r="AO25" s="98" t="e">
        <f t="shared" si="93"/>
        <v>#VALUE!</v>
      </c>
      <c r="AP25" s="99" t="e">
        <f t="shared" si="1"/>
        <v>#DIV/0!</v>
      </c>
      <c r="AQ25" s="55" t="e">
        <f t="shared" si="2"/>
        <v>#VALUE!</v>
      </c>
      <c r="AR25" s="98" t="e">
        <f t="shared" si="94"/>
        <v>#VALUE!</v>
      </c>
      <c r="AS25" s="99" t="e">
        <f t="shared" si="3"/>
        <v>#DIV/0!</v>
      </c>
      <c r="AT25" s="55" t="e">
        <f t="shared" si="4"/>
        <v>#VALUE!</v>
      </c>
      <c r="AU25" s="98" t="e">
        <f t="shared" si="95"/>
        <v>#VALUE!</v>
      </c>
      <c r="AV25" s="99" t="e">
        <f t="shared" si="5"/>
        <v>#DIV/0!</v>
      </c>
      <c r="AW25" s="55" t="e">
        <f t="shared" si="6"/>
        <v>#VALUE!</v>
      </c>
      <c r="AX25" s="98" t="e">
        <f t="shared" si="96"/>
        <v>#VALUE!</v>
      </c>
      <c r="AY25" s="99" t="e">
        <f t="shared" si="7"/>
        <v>#DIV/0!</v>
      </c>
      <c r="AZ25" s="55" t="e">
        <f t="shared" si="8"/>
        <v>#VALUE!</v>
      </c>
      <c r="BA25" s="98" t="e">
        <f t="shared" si="97"/>
        <v>#VALUE!</v>
      </c>
      <c r="BB25" s="99" t="e">
        <f t="shared" si="9"/>
        <v>#DIV/0!</v>
      </c>
      <c r="BC25" s="55" t="e">
        <f t="shared" si="10"/>
        <v>#VALUE!</v>
      </c>
      <c r="BD25" s="98" t="e">
        <f t="shared" si="98"/>
        <v>#VALUE!</v>
      </c>
      <c r="BE25" s="99" t="e">
        <f t="shared" si="11"/>
        <v>#DIV/0!</v>
      </c>
      <c r="BF25" s="55" t="e">
        <f t="shared" si="12"/>
        <v>#VALUE!</v>
      </c>
      <c r="BG25" s="98" t="e">
        <f t="shared" si="99"/>
        <v>#VALUE!</v>
      </c>
      <c r="BH25" s="99" t="e">
        <f t="shared" si="13"/>
        <v>#DIV/0!</v>
      </c>
      <c r="BI25" s="55" t="e">
        <f t="shared" si="14"/>
        <v>#VALUE!</v>
      </c>
      <c r="BJ25" s="98" t="e">
        <f t="shared" si="100"/>
        <v>#VALUE!</v>
      </c>
      <c r="BK25" s="99" t="e">
        <f t="shared" si="15"/>
        <v>#DIV/0!</v>
      </c>
      <c r="BL25" s="55" t="e">
        <f t="shared" si="16"/>
        <v>#VALUE!</v>
      </c>
      <c r="BM25" s="98" t="e">
        <f t="shared" si="101"/>
        <v>#VALUE!</v>
      </c>
      <c r="BN25" s="99" t="e">
        <f t="shared" si="17"/>
        <v>#DIV/0!</v>
      </c>
      <c r="BO25" s="55" t="e">
        <f t="shared" si="18"/>
        <v>#VALUE!</v>
      </c>
      <c r="BP25" s="98" t="e">
        <f t="shared" si="102"/>
        <v>#VALUE!</v>
      </c>
      <c r="BQ25" s="99" t="e">
        <f t="shared" si="19"/>
        <v>#DIV/0!</v>
      </c>
      <c r="BR25" s="55" t="e">
        <f t="shared" si="20"/>
        <v>#VALUE!</v>
      </c>
      <c r="BS25" s="98" t="e">
        <f t="shared" si="103"/>
        <v>#VALUE!</v>
      </c>
      <c r="BT25" s="99" t="e">
        <f t="shared" si="21"/>
        <v>#DIV/0!</v>
      </c>
      <c r="BU25" s="55" t="e">
        <f t="shared" si="22"/>
        <v>#VALUE!</v>
      </c>
      <c r="BV25" s="98" t="e">
        <f t="shared" si="104"/>
        <v>#VALUE!</v>
      </c>
      <c r="BW25" s="99" t="e">
        <f t="shared" si="23"/>
        <v>#DIV/0!</v>
      </c>
      <c r="BX25" s="55" t="e">
        <f t="shared" si="24"/>
        <v>#VALUE!</v>
      </c>
      <c r="BY25" s="98" t="e">
        <f t="shared" si="105"/>
        <v>#VALUE!</v>
      </c>
      <c r="BZ25" s="99" t="e">
        <f t="shared" si="25"/>
        <v>#DIV/0!</v>
      </c>
      <c r="CA25" s="55" t="e">
        <f t="shared" si="26"/>
        <v>#VALUE!</v>
      </c>
      <c r="CB25" s="98" t="e">
        <f t="shared" si="106"/>
        <v>#VALUE!</v>
      </c>
      <c r="CC25" s="99" t="e">
        <f t="shared" si="27"/>
        <v>#DIV/0!</v>
      </c>
      <c r="CD25" s="55" t="e">
        <f t="shared" si="28"/>
        <v>#VALUE!</v>
      </c>
      <c r="CE25" s="95" t="e">
        <f t="shared" si="50"/>
        <v>#VALUE!</v>
      </c>
      <c r="CF25" s="99" t="e">
        <f t="shared" si="29"/>
        <v>#DIV/0!</v>
      </c>
      <c r="CG25" s="23" t="e">
        <f t="shared" si="30"/>
        <v>#VALUE!</v>
      </c>
      <c r="CH25" s="95" t="e">
        <f t="shared" si="107"/>
        <v>#VALUE!</v>
      </c>
      <c r="CI25" s="96" t="e">
        <f t="shared" si="31"/>
        <v>#DIV/0!</v>
      </c>
      <c r="CJ25" s="23" t="e">
        <f t="shared" si="32"/>
        <v>#VALUE!</v>
      </c>
      <c r="CK25" s="95" t="e">
        <f t="shared" si="108"/>
        <v>#VALUE!</v>
      </c>
      <c r="CL25" s="96" t="e">
        <f t="shared" si="33"/>
        <v>#DIV/0!</v>
      </c>
    </row>
    <row r="26" spans="1:90" x14ac:dyDescent="0.2">
      <c r="A26" s="21">
        <v>5</v>
      </c>
      <c r="B26" s="22" t="str">
        <f>'Posters Trimestres'!A38</f>
        <v>Gynéco-Obst</v>
      </c>
      <c r="C26" s="23">
        <f>Saisie!A63</f>
        <v>0</v>
      </c>
      <c r="D26" s="23">
        <f>Saisie!B63</f>
        <v>0</v>
      </c>
      <c r="E26" s="23" t="str">
        <f>Saisie!C63</f>
        <v/>
      </c>
      <c r="F26" s="23">
        <f>Saisie!D63</f>
        <v>0</v>
      </c>
      <c r="G26" s="23">
        <f>Saisie!E63</f>
        <v>0</v>
      </c>
      <c r="H26" s="23">
        <f>Saisie!F63</f>
        <v>0</v>
      </c>
      <c r="I26" s="23">
        <f>Saisie!G63</f>
        <v>0</v>
      </c>
      <c r="J26" s="23">
        <f>Saisie!H63</f>
        <v>0</v>
      </c>
      <c r="K26" s="23">
        <f>Saisie!I63</f>
        <v>0</v>
      </c>
      <c r="L26" s="23">
        <f>IF(Saisie!J63="",F26+H26+J26,Saisie!J63)</f>
        <v>0</v>
      </c>
      <c r="M26" s="23">
        <f>IF(Saisie!K63="",G26+I26+K26,Saisie!K63)</f>
        <v>0</v>
      </c>
      <c r="N26" s="23">
        <f>Saisie!L63</f>
        <v>0</v>
      </c>
      <c r="O26" s="23">
        <f>Saisie!M63</f>
        <v>0</v>
      </c>
      <c r="P26" s="23">
        <f>Saisie!N63</f>
        <v>0</v>
      </c>
      <c r="Q26" s="23">
        <f>Saisie!O63</f>
        <v>0</v>
      </c>
      <c r="R26" s="23">
        <f>Saisie!P63</f>
        <v>0</v>
      </c>
      <c r="S26" s="23">
        <f>Saisie!Q63</f>
        <v>0</v>
      </c>
      <c r="T26" s="23">
        <f>IF(Saisie!R63="",N26+P26+R26,Saisie!R63)</f>
        <v>0</v>
      </c>
      <c r="U26" s="23">
        <f>IF(Saisie!S63="",O26+Q26+S26,Saisie!S63)</f>
        <v>0</v>
      </c>
      <c r="V26" s="23">
        <f>Saisie!T63</f>
        <v>0</v>
      </c>
      <c r="W26" s="23">
        <f>Saisie!U63</f>
        <v>0</v>
      </c>
      <c r="X26" s="23">
        <f>Saisie!V63</f>
        <v>0</v>
      </c>
      <c r="Y26" s="23">
        <f>Saisie!W63</f>
        <v>0</v>
      </c>
      <c r="Z26" s="23">
        <f>Saisie!X63</f>
        <v>0</v>
      </c>
      <c r="AA26" s="23">
        <f>Saisie!Y63</f>
        <v>0</v>
      </c>
      <c r="AB26" s="23">
        <f>IF(Saisie!Z63="",V26+X26+Z26,Saisie!Z63)</f>
        <v>0</v>
      </c>
      <c r="AC26" s="23">
        <f>IF(Saisie!AA63="",W26+Y26+AA26,Saisie!AA63)</f>
        <v>0</v>
      </c>
      <c r="AD26" s="23">
        <f>Saisie!AB63</f>
        <v>0</v>
      </c>
      <c r="AE26" s="23">
        <f>Saisie!AC63</f>
        <v>0</v>
      </c>
      <c r="AF26" s="23">
        <f>Saisie!AD63</f>
        <v>0</v>
      </c>
      <c r="AG26" s="23">
        <f>Saisie!AE63</f>
        <v>0</v>
      </c>
      <c r="AH26" s="23">
        <f>Saisie!AF63</f>
        <v>0</v>
      </c>
      <c r="AI26" s="23">
        <f>Saisie!AG63</f>
        <v>0</v>
      </c>
      <c r="AJ26" s="23">
        <f>IF(Saisie!AH63="",AD26+AF26+AH26,Saisie!AH63)</f>
        <v>0</v>
      </c>
      <c r="AK26" s="23">
        <f>IF(Saisie!AI63="",AE26+AG26+AI26,Saisie!AI63)</f>
        <v>0</v>
      </c>
      <c r="AL26" s="23">
        <f t="shared" si="91"/>
        <v>0</v>
      </c>
      <c r="AM26" s="23">
        <f t="shared" si="92"/>
        <v>0</v>
      </c>
      <c r="AN26" s="55" t="e">
        <f t="shared" si="0"/>
        <v>#VALUE!</v>
      </c>
      <c r="AO26" s="98" t="e">
        <f t="shared" si="93"/>
        <v>#VALUE!</v>
      </c>
      <c r="AP26" s="99" t="e">
        <f t="shared" si="1"/>
        <v>#DIV/0!</v>
      </c>
      <c r="AQ26" s="55" t="e">
        <f t="shared" si="2"/>
        <v>#VALUE!</v>
      </c>
      <c r="AR26" s="98" t="e">
        <f t="shared" si="94"/>
        <v>#VALUE!</v>
      </c>
      <c r="AS26" s="99" t="e">
        <f t="shared" si="3"/>
        <v>#DIV/0!</v>
      </c>
      <c r="AT26" s="55" t="e">
        <f t="shared" si="4"/>
        <v>#VALUE!</v>
      </c>
      <c r="AU26" s="98" t="e">
        <f t="shared" si="95"/>
        <v>#VALUE!</v>
      </c>
      <c r="AV26" s="99" t="e">
        <f t="shared" si="5"/>
        <v>#DIV/0!</v>
      </c>
      <c r="AW26" s="55" t="e">
        <f t="shared" si="6"/>
        <v>#VALUE!</v>
      </c>
      <c r="AX26" s="98" t="e">
        <f t="shared" si="96"/>
        <v>#VALUE!</v>
      </c>
      <c r="AY26" s="99" t="e">
        <f t="shared" si="7"/>
        <v>#DIV/0!</v>
      </c>
      <c r="AZ26" s="55" t="e">
        <f t="shared" si="8"/>
        <v>#VALUE!</v>
      </c>
      <c r="BA26" s="98" t="e">
        <f t="shared" si="97"/>
        <v>#VALUE!</v>
      </c>
      <c r="BB26" s="99" t="e">
        <f t="shared" si="9"/>
        <v>#DIV/0!</v>
      </c>
      <c r="BC26" s="55" t="e">
        <f t="shared" si="10"/>
        <v>#VALUE!</v>
      </c>
      <c r="BD26" s="98" t="e">
        <f t="shared" si="98"/>
        <v>#VALUE!</v>
      </c>
      <c r="BE26" s="99" t="e">
        <f t="shared" si="11"/>
        <v>#DIV/0!</v>
      </c>
      <c r="BF26" s="55" t="e">
        <f t="shared" si="12"/>
        <v>#VALUE!</v>
      </c>
      <c r="BG26" s="98" t="e">
        <f t="shared" si="99"/>
        <v>#VALUE!</v>
      </c>
      <c r="BH26" s="99" t="e">
        <f t="shared" si="13"/>
        <v>#DIV/0!</v>
      </c>
      <c r="BI26" s="55" t="e">
        <f t="shared" si="14"/>
        <v>#VALUE!</v>
      </c>
      <c r="BJ26" s="98" t="e">
        <f t="shared" si="100"/>
        <v>#VALUE!</v>
      </c>
      <c r="BK26" s="99" t="e">
        <f t="shared" si="15"/>
        <v>#DIV/0!</v>
      </c>
      <c r="BL26" s="55" t="e">
        <f t="shared" si="16"/>
        <v>#VALUE!</v>
      </c>
      <c r="BM26" s="98" t="e">
        <f t="shared" si="101"/>
        <v>#VALUE!</v>
      </c>
      <c r="BN26" s="99" t="e">
        <f t="shared" si="17"/>
        <v>#DIV/0!</v>
      </c>
      <c r="BO26" s="55" t="e">
        <f t="shared" si="18"/>
        <v>#VALUE!</v>
      </c>
      <c r="BP26" s="98" t="e">
        <f t="shared" si="102"/>
        <v>#VALUE!</v>
      </c>
      <c r="BQ26" s="99" t="e">
        <f t="shared" si="19"/>
        <v>#DIV/0!</v>
      </c>
      <c r="BR26" s="55" t="e">
        <f t="shared" si="20"/>
        <v>#VALUE!</v>
      </c>
      <c r="BS26" s="98" t="e">
        <f t="shared" si="103"/>
        <v>#VALUE!</v>
      </c>
      <c r="BT26" s="99" t="e">
        <f t="shared" si="21"/>
        <v>#DIV/0!</v>
      </c>
      <c r="BU26" s="55" t="e">
        <f t="shared" si="22"/>
        <v>#VALUE!</v>
      </c>
      <c r="BV26" s="98" t="e">
        <f t="shared" si="104"/>
        <v>#VALUE!</v>
      </c>
      <c r="BW26" s="99" t="e">
        <f t="shared" si="23"/>
        <v>#DIV/0!</v>
      </c>
      <c r="BX26" s="55" t="e">
        <f t="shared" si="24"/>
        <v>#VALUE!</v>
      </c>
      <c r="BY26" s="98" t="e">
        <f t="shared" si="105"/>
        <v>#VALUE!</v>
      </c>
      <c r="BZ26" s="99" t="e">
        <f t="shared" si="25"/>
        <v>#DIV/0!</v>
      </c>
      <c r="CA26" s="55" t="e">
        <f t="shared" si="26"/>
        <v>#VALUE!</v>
      </c>
      <c r="CB26" s="98" t="e">
        <f t="shared" si="106"/>
        <v>#VALUE!</v>
      </c>
      <c r="CC26" s="99" t="e">
        <f t="shared" si="27"/>
        <v>#DIV/0!</v>
      </c>
      <c r="CD26" s="55" t="e">
        <f t="shared" si="28"/>
        <v>#VALUE!</v>
      </c>
      <c r="CE26" s="95" t="e">
        <f t="shared" si="50"/>
        <v>#VALUE!</v>
      </c>
      <c r="CF26" s="99" t="e">
        <f t="shared" si="29"/>
        <v>#DIV/0!</v>
      </c>
      <c r="CG26" s="23" t="e">
        <f t="shared" si="30"/>
        <v>#VALUE!</v>
      </c>
      <c r="CH26" s="95" t="e">
        <f t="shared" si="107"/>
        <v>#VALUE!</v>
      </c>
      <c r="CI26" s="96" t="e">
        <f t="shared" si="31"/>
        <v>#DIV/0!</v>
      </c>
      <c r="CJ26" s="23" t="e">
        <f t="shared" si="32"/>
        <v>#VALUE!</v>
      </c>
      <c r="CK26" s="95" t="e">
        <f t="shared" si="108"/>
        <v>#VALUE!</v>
      </c>
      <c r="CL26" s="96" t="e">
        <f t="shared" si="33"/>
        <v>#DIV/0!</v>
      </c>
    </row>
    <row r="27" spans="1:90" x14ac:dyDescent="0.2">
      <c r="A27" s="21">
        <v>6</v>
      </c>
      <c r="B27" s="22" t="str">
        <f>'Posters Trimestres'!A38</f>
        <v>Gynéco-Obst</v>
      </c>
      <c r="C27" s="23">
        <f>Saisie!A64</f>
        <v>0</v>
      </c>
      <c r="D27" s="23">
        <f>Saisie!B64</f>
        <v>0</v>
      </c>
      <c r="E27" s="23" t="str">
        <f>Saisie!C64</f>
        <v/>
      </c>
      <c r="F27" s="23">
        <f>Saisie!D64</f>
        <v>0</v>
      </c>
      <c r="G27" s="23">
        <f>Saisie!E64</f>
        <v>0</v>
      </c>
      <c r="H27" s="23">
        <f>Saisie!F64</f>
        <v>0</v>
      </c>
      <c r="I27" s="23">
        <f>Saisie!G64</f>
        <v>0</v>
      </c>
      <c r="J27" s="23">
        <f>Saisie!H64</f>
        <v>0</v>
      </c>
      <c r="K27" s="23">
        <f>Saisie!I64</f>
        <v>0</v>
      </c>
      <c r="L27" s="23">
        <f>IF(Saisie!J64="",F27+H27+J27,Saisie!J64)</f>
        <v>0</v>
      </c>
      <c r="M27" s="23">
        <f>IF(Saisie!K64="",G27+I27+K27,Saisie!K64)</f>
        <v>0</v>
      </c>
      <c r="N27" s="23">
        <f>Saisie!L64</f>
        <v>0</v>
      </c>
      <c r="O27" s="23">
        <f>Saisie!M64</f>
        <v>0</v>
      </c>
      <c r="P27" s="23">
        <f>Saisie!N64</f>
        <v>0</v>
      </c>
      <c r="Q27" s="23">
        <f>Saisie!O64</f>
        <v>0</v>
      </c>
      <c r="R27" s="23">
        <f>Saisie!P64</f>
        <v>0</v>
      </c>
      <c r="S27" s="23">
        <f>Saisie!Q64</f>
        <v>0</v>
      </c>
      <c r="T27" s="23">
        <f>IF(Saisie!R64="",N27+P27+R27,Saisie!R64)</f>
        <v>0</v>
      </c>
      <c r="U27" s="23">
        <f>IF(Saisie!S64="",O27+Q27+S27,Saisie!S64)</f>
        <v>0</v>
      </c>
      <c r="V27" s="23">
        <f>Saisie!T64</f>
        <v>0</v>
      </c>
      <c r="W27" s="23">
        <f>Saisie!U64</f>
        <v>0</v>
      </c>
      <c r="X27" s="23">
        <f>Saisie!V64</f>
        <v>0</v>
      </c>
      <c r="Y27" s="23">
        <f>Saisie!W64</f>
        <v>0</v>
      </c>
      <c r="Z27" s="23">
        <f>Saisie!X64</f>
        <v>0</v>
      </c>
      <c r="AA27" s="23">
        <f>Saisie!Y64</f>
        <v>0</v>
      </c>
      <c r="AB27" s="23">
        <f>IF(Saisie!Z64="",V27+X27+Z27,Saisie!Z64)</f>
        <v>0</v>
      </c>
      <c r="AC27" s="23">
        <f>IF(Saisie!AA64="",W27+Y27+AA27,Saisie!AA64)</f>
        <v>0</v>
      </c>
      <c r="AD27" s="23">
        <f>Saisie!AB64</f>
        <v>0</v>
      </c>
      <c r="AE27" s="23">
        <f>Saisie!AC64</f>
        <v>0</v>
      </c>
      <c r="AF27" s="23">
        <f>Saisie!AD64</f>
        <v>0</v>
      </c>
      <c r="AG27" s="23">
        <f>Saisie!AE64</f>
        <v>0</v>
      </c>
      <c r="AH27" s="23">
        <f>Saisie!AF64</f>
        <v>0</v>
      </c>
      <c r="AI27" s="23">
        <f>Saisie!AG64</f>
        <v>0</v>
      </c>
      <c r="AJ27" s="23">
        <f>IF(Saisie!AH64="",AD27+AF27+AH27,Saisie!AH64)</f>
        <v>0</v>
      </c>
      <c r="AK27" s="23">
        <f>IF(Saisie!AI64="",AE27+AG27+AI27,Saisie!AI64)</f>
        <v>0</v>
      </c>
      <c r="AL27" s="23">
        <f t="shared" si="91"/>
        <v>0</v>
      </c>
      <c r="AM27" s="23">
        <f t="shared" si="92"/>
        <v>0</v>
      </c>
      <c r="AN27" s="55" t="e">
        <f t="shared" si="0"/>
        <v>#VALUE!</v>
      </c>
      <c r="AO27" s="98" t="e">
        <f t="shared" si="93"/>
        <v>#VALUE!</v>
      </c>
      <c r="AP27" s="99" t="e">
        <f t="shared" si="1"/>
        <v>#DIV/0!</v>
      </c>
      <c r="AQ27" s="55" t="e">
        <f t="shared" si="2"/>
        <v>#VALUE!</v>
      </c>
      <c r="AR27" s="98" t="e">
        <f t="shared" si="94"/>
        <v>#VALUE!</v>
      </c>
      <c r="AS27" s="99" t="e">
        <f t="shared" si="3"/>
        <v>#DIV/0!</v>
      </c>
      <c r="AT27" s="55" t="e">
        <f t="shared" si="4"/>
        <v>#VALUE!</v>
      </c>
      <c r="AU27" s="98" t="e">
        <f t="shared" si="95"/>
        <v>#VALUE!</v>
      </c>
      <c r="AV27" s="99" t="e">
        <f t="shared" si="5"/>
        <v>#DIV/0!</v>
      </c>
      <c r="AW27" s="55" t="e">
        <f t="shared" si="6"/>
        <v>#VALUE!</v>
      </c>
      <c r="AX27" s="98" t="e">
        <f t="shared" si="96"/>
        <v>#VALUE!</v>
      </c>
      <c r="AY27" s="99" t="e">
        <f t="shared" si="7"/>
        <v>#DIV/0!</v>
      </c>
      <c r="AZ27" s="55" t="e">
        <f t="shared" si="8"/>
        <v>#VALUE!</v>
      </c>
      <c r="BA27" s="98" t="e">
        <f t="shared" si="97"/>
        <v>#VALUE!</v>
      </c>
      <c r="BB27" s="99" t="e">
        <f t="shared" si="9"/>
        <v>#DIV/0!</v>
      </c>
      <c r="BC27" s="55" t="e">
        <f t="shared" si="10"/>
        <v>#VALUE!</v>
      </c>
      <c r="BD27" s="98" t="e">
        <f t="shared" si="98"/>
        <v>#VALUE!</v>
      </c>
      <c r="BE27" s="99" t="e">
        <f t="shared" si="11"/>
        <v>#DIV/0!</v>
      </c>
      <c r="BF27" s="55" t="e">
        <f t="shared" si="12"/>
        <v>#VALUE!</v>
      </c>
      <c r="BG27" s="98" t="e">
        <f t="shared" si="99"/>
        <v>#VALUE!</v>
      </c>
      <c r="BH27" s="99" t="e">
        <f t="shared" si="13"/>
        <v>#DIV/0!</v>
      </c>
      <c r="BI27" s="55" t="e">
        <f t="shared" si="14"/>
        <v>#VALUE!</v>
      </c>
      <c r="BJ27" s="98" t="e">
        <f t="shared" si="100"/>
        <v>#VALUE!</v>
      </c>
      <c r="BK27" s="99" t="e">
        <f t="shared" si="15"/>
        <v>#DIV/0!</v>
      </c>
      <c r="BL27" s="55" t="e">
        <f t="shared" si="16"/>
        <v>#VALUE!</v>
      </c>
      <c r="BM27" s="98" t="e">
        <f t="shared" si="101"/>
        <v>#VALUE!</v>
      </c>
      <c r="BN27" s="99" t="e">
        <f t="shared" si="17"/>
        <v>#DIV/0!</v>
      </c>
      <c r="BO27" s="55" t="e">
        <f t="shared" si="18"/>
        <v>#VALUE!</v>
      </c>
      <c r="BP27" s="98" t="e">
        <f t="shared" si="102"/>
        <v>#VALUE!</v>
      </c>
      <c r="BQ27" s="99" t="e">
        <f t="shared" si="19"/>
        <v>#DIV/0!</v>
      </c>
      <c r="BR27" s="55" t="e">
        <f t="shared" si="20"/>
        <v>#VALUE!</v>
      </c>
      <c r="BS27" s="98" t="e">
        <f t="shared" si="103"/>
        <v>#VALUE!</v>
      </c>
      <c r="BT27" s="99" t="e">
        <f t="shared" si="21"/>
        <v>#DIV/0!</v>
      </c>
      <c r="BU27" s="55" t="e">
        <f t="shared" si="22"/>
        <v>#VALUE!</v>
      </c>
      <c r="BV27" s="98" t="e">
        <f t="shared" si="104"/>
        <v>#VALUE!</v>
      </c>
      <c r="BW27" s="99" t="e">
        <f t="shared" si="23"/>
        <v>#DIV/0!</v>
      </c>
      <c r="BX27" s="55" t="e">
        <f t="shared" si="24"/>
        <v>#VALUE!</v>
      </c>
      <c r="BY27" s="98" t="e">
        <f t="shared" si="105"/>
        <v>#VALUE!</v>
      </c>
      <c r="BZ27" s="99" t="e">
        <f t="shared" si="25"/>
        <v>#DIV/0!</v>
      </c>
      <c r="CA27" s="55" t="e">
        <f t="shared" si="26"/>
        <v>#VALUE!</v>
      </c>
      <c r="CB27" s="98" t="e">
        <f t="shared" si="106"/>
        <v>#VALUE!</v>
      </c>
      <c r="CC27" s="99" t="e">
        <f t="shared" si="27"/>
        <v>#DIV/0!</v>
      </c>
      <c r="CD27" s="55" t="e">
        <f t="shared" si="28"/>
        <v>#VALUE!</v>
      </c>
      <c r="CE27" s="95" t="e">
        <f t="shared" si="50"/>
        <v>#VALUE!</v>
      </c>
      <c r="CF27" s="99" t="e">
        <f t="shared" si="29"/>
        <v>#DIV/0!</v>
      </c>
      <c r="CG27" s="23" t="e">
        <f t="shared" si="30"/>
        <v>#VALUE!</v>
      </c>
      <c r="CH27" s="95" t="e">
        <f t="shared" si="107"/>
        <v>#VALUE!</v>
      </c>
      <c r="CI27" s="96" t="e">
        <f t="shared" si="31"/>
        <v>#DIV/0!</v>
      </c>
      <c r="CJ27" s="23" t="e">
        <f t="shared" si="32"/>
        <v>#VALUE!</v>
      </c>
      <c r="CK27" s="95" t="e">
        <f t="shared" si="108"/>
        <v>#VALUE!</v>
      </c>
      <c r="CL27" s="96" t="e">
        <f t="shared" si="33"/>
        <v>#DIV/0!</v>
      </c>
    </row>
    <row r="28" spans="1:90" x14ac:dyDescent="0.2">
      <c r="A28" s="21">
        <v>7</v>
      </c>
      <c r="B28" s="22" t="str">
        <f>'Posters Trimestres'!A38</f>
        <v>Gynéco-Obst</v>
      </c>
      <c r="C28" s="23">
        <f>Saisie!A65</f>
        <v>0</v>
      </c>
      <c r="D28" s="23">
        <f>Saisie!B65</f>
        <v>0</v>
      </c>
      <c r="E28" s="23" t="str">
        <f>Saisie!C65</f>
        <v/>
      </c>
      <c r="F28" s="23">
        <f>Saisie!D65</f>
        <v>0</v>
      </c>
      <c r="G28" s="23">
        <f>Saisie!E65</f>
        <v>0</v>
      </c>
      <c r="H28" s="23">
        <f>Saisie!F65</f>
        <v>0</v>
      </c>
      <c r="I28" s="23">
        <f>Saisie!G65</f>
        <v>0</v>
      </c>
      <c r="J28" s="23">
        <f>Saisie!H65</f>
        <v>0</v>
      </c>
      <c r="K28" s="23">
        <f>Saisie!I65</f>
        <v>0</v>
      </c>
      <c r="L28" s="23">
        <f>IF(Saisie!J65="",F28+H28+J28,Saisie!J65)</f>
        <v>0</v>
      </c>
      <c r="M28" s="23">
        <f>IF(Saisie!K65="",G28+I28+K28,Saisie!K65)</f>
        <v>0</v>
      </c>
      <c r="N28" s="23">
        <f>Saisie!L65</f>
        <v>0</v>
      </c>
      <c r="O28" s="23">
        <f>Saisie!M65</f>
        <v>0</v>
      </c>
      <c r="P28" s="23">
        <f>Saisie!N65</f>
        <v>0</v>
      </c>
      <c r="Q28" s="23">
        <f>Saisie!O65</f>
        <v>0</v>
      </c>
      <c r="R28" s="23">
        <f>Saisie!P65</f>
        <v>0</v>
      </c>
      <c r="S28" s="23">
        <f>Saisie!Q65</f>
        <v>0</v>
      </c>
      <c r="T28" s="23">
        <f>IF(Saisie!R65="",N28+P28+R28,Saisie!R65)</f>
        <v>0</v>
      </c>
      <c r="U28" s="23">
        <f>IF(Saisie!S65="",O28+Q28+S28,Saisie!S65)</f>
        <v>0</v>
      </c>
      <c r="V28" s="23">
        <f>Saisie!T65</f>
        <v>0</v>
      </c>
      <c r="W28" s="23">
        <f>Saisie!U65</f>
        <v>0</v>
      </c>
      <c r="X28" s="23">
        <f>Saisie!V65</f>
        <v>0</v>
      </c>
      <c r="Y28" s="23">
        <f>Saisie!W65</f>
        <v>0</v>
      </c>
      <c r="Z28" s="23">
        <f>Saisie!X65</f>
        <v>0</v>
      </c>
      <c r="AA28" s="23">
        <f>Saisie!Y65</f>
        <v>0</v>
      </c>
      <c r="AB28" s="23">
        <f>IF(Saisie!Z65="",V28+X28+Z28,Saisie!Z65)</f>
        <v>0</v>
      </c>
      <c r="AC28" s="23">
        <f>IF(Saisie!AA65="",W28+Y28+AA28,Saisie!AA65)</f>
        <v>0</v>
      </c>
      <c r="AD28" s="23">
        <f>Saisie!AB65</f>
        <v>0</v>
      </c>
      <c r="AE28" s="23">
        <f>Saisie!AC65</f>
        <v>0</v>
      </c>
      <c r="AF28" s="23">
        <f>Saisie!AD65</f>
        <v>0</v>
      </c>
      <c r="AG28" s="23">
        <f>Saisie!AE65</f>
        <v>0</v>
      </c>
      <c r="AH28" s="23">
        <f>Saisie!AF65</f>
        <v>0</v>
      </c>
      <c r="AI28" s="23">
        <f>Saisie!AG65</f>
        <v>0</v>
      </c>
      <c r="AJ28" s="23">
        <f>IF(Saisie!AH65="",AD28+AF28+AH28,Saisie!AH65)</f>
        <v>0</v>
      </c>
      <c r="AK28" s="23">
        <f>IF(Saisie!AI65="",AE28+AG28+AI28,Saisie!AI65)</f>
        <v>0</v>
      </c>
      <c r="AL28" s="23">
        <f t="shared" si="91"/>
        <v>0</v>
      </c>
      <c r="AM28" s="23">
        <f t="shared" si="92"/>
        <v>0</v>
      </c>
      <c r="AN28" s="55" t="e">
        <f t="shared" si="0"/>
        <v>#VALUE!</v>
      </c>
      <c r="AO28" s="98" t="e">
        <f t="shared" si="93"/>
        <v>#VALUE!</v>
      </c>
      <c r="AP28" s="99" t="e">
        <f t="shared" si="1"/>
        <v>#DIV/0!</v>
      </c>
      <c r="AQ28" s="55" t="e">
        <f t="shared" si="2"/>
        <v>#VALUE!</v>
      </c>
      <c r="AR28" s="98" t="e">
        <f t="shared" si="94"/>
        <v>#VALUE!</v>
      </c>
      <c r="AS28" s="99" t="e">
        <f t="shared" si="3"/>
        <v>#DIV/0!</v>
      </c>
      <c r="AT28" s="55" t="e">
        <f t="shared" si="4"/>
        <v>#VALUE!</v>
      </c>
      <c r="AU28" s="98" t="e">
        <f t="shared" si="95"/>
        <v>#VALUE!</v>
      </c>
      <c r="AV28" s="99" t="e">
        <f t="shared" si="5"/>
        <v>#DIV/0!</v>
      </c>
      <c r="AW28" s="55" t="e">
        <f t="shared" si="6"/>
        <v>#VALUE!</v>
      </c>
      <c r="AX28" s="98" t="e">
        <f t="shared" si="96"/>
        <v>#VALUE!</v>
      </c>
      <c r="AY28" s="99" t="e">
        <f t="shared" si="7"/>
        <v>#DIV/0!</v>
      </c>
      <c r="AZ28" s="55" t="e">
        <f t="shared" si="8"/>
        <v>#VALUE!</v>
      </c>
      <c r="BA28" s="98" t="e">
        <f t="shared" si="97"/>
        <v>#VALUE!</v>
      </c>
      <c r="BB28" s="99" t="e">
        <f t="shared" si="9"/>
        <v>#DIV/0!</v>
      </c>
      <c r="BC28" s="55" t="e">
        <f t="shared" si="10"/>
        <v>#VALUE!</v>
      </c>
      <c r="BD28" s="98" t="e">
        <f t="shared" si="98"/>
        <v>#VALUE!</v>
      </c>
      <c r="BE28" s="99" t="e">
        <f t="shared" si="11"/>
        <v>#DIV/0!</v>
      </c>
      <c r="BF28" s="55" t="e">
        <f t="shared" si="12"/>
        <v>#VALUE!</v>
      </c>
      <c r="BG28" s="98" t="e">
        <f t="shared" si="99"/>
        <v>#VALUE!</v>
      </c>
      <c r="BH28" s="99" t="e">
        <f t="shared" si="13"/>
        <v>#DIV/0!</v>
      </c>
      <c r="BI28" s="55" t="e">
        <f t="shared" si="14"/>
        <v>#VALUE!</v>
      </c>
      <c r="BJ28" s="98" t="e">
        <f t="shared" si="100"/>
        <v>#VALUE!</v>
      </c>
      <c r="BK28" s="99" t="e">
        <f t="shared" si="15"/>
        <v>#DIV/0!</v>
      </c>
      <c r="BL28" s="55" t="e">
        <f t="shared" si="16"/>
        <v>#VALUE!</v>
      </c>
      <c r="BM28" s="98" t="e">
        <f t="shared" si="101"/>
        <v>#VALUE!</v>
      </c>
      <c r="BN28" s="99" t="e">
        <f t="shared" si="17"/>
        <v>#DIV/0!</v>
      </c>
      <c r="BO28" s="55" t="e">
        <f t="shared" si="18"/>
        <v>#VALUE!</v>
      </c>
      <c r="BP28" s="98" t="e">
        <f t="shared" si="102"/>
        <v>#VALUE!</v>
      </c>
      <c r="BQ28" s="99" t="e">
        <f t="shared" si="19"/>
        <v>#DIV/0!</v>
      </c>
      <c r="BR28" s="55" t="e">
        <f t="shared" si="20"/>
        <v>#VALUE!</v>
      </c>
      <c r="BS28" s="98" t="e">
        <f t="shared" si="103"/>
        <v>#VALUE!</v>
      </c>
      <c r="BT28" s="99" t="e">
        <f t="shared" si="21"/>
        <v>#DIV/0!</v>
      </c>
      <c r="BU28" s="55" t="e">
        <f t="shared" si="22"/>
        <v>#VALUE!</v>
      </c>
      <c r="BV28" s="98" t="e">
        <f t="shared" si="104"/>
        <v>#VALUE!</v>
      </c>
      <c r="BW28" s="99" t="e">
        <f t="shared" si="23"/>
        <v>#DIV/0!</v>
      </c>
      <c r="BX28" s="55" t="e">
        <f t="shared" si="24"/>
        <v>#VALUE!</v>
      </c>
      <c r="BY28" s="98" t="e">
        <f t="shared" si="105"/>
        <v>#VALUE!</v>
      </c>
      <c r="BZ28" s="99" t="e">
        <f t="shared" si="25"/>
        <v>#DIV/0!</v>
      </c>
      <c r="CA28" s="55" t="e">
        <f t="shared" si="26"/>
        <v>#VALUE!</v>
      </c>
      <c r="CB28" s="98" t="e">
        <f t="shared" si="106"/>
        <v>#VALUE!</v>
      </c>
      <c r="CC28" s="99" t="e">
        <f t="shared" si="27"/>
        <v>#DIV/0!</v>
      </c>
      <c r="CD28" s="55" t="e">
        <f t="shared" si="28"/>
        <v>#VALUE!</v>
      </c>
      <c r="CE28" s="95" t="e">
        <f t="shared" si="50"/>
        <v>#VALUE!</v>
      </c>
      <c r="CF28" s="99" t="e">
        <f t="shared" si="29"/>
        <v>#DIV/0!</v>
      </c>
      <c r="CG28" s="23" t="e">
        <f t="shared" si="30"/>
        <v>#VALUE!</v>
      </c>
      <c r="CH28" s="95" t="e">
        <f t="shared" si="107"/>
        <v>#VALUE!</v>
      </c>
      <c r="CI28" s="96" t="e">
        <f t="shared" si="31"/>
        <v>#DIV/0!</v>
      </c>
      <c r="CJ28" s="23" t="e">
        <f t="shared" si="32"/>
        <v>#VALUE!</v>
      </c>
      <c r="CK28" s="95" t="e">
        <f t="shared" si="108"/>
        <v>#VALUE!</v>
      </c>
      <c r="CL28" s="96" t="e">
        <f t="shared" si="33"/>
        <v>#DIV/0!</v>
      </c>
    </row>
    <row r="29" spans="1:90" x14ac:dyDescent="0.2">
      <c r="A29" s="21">
        <v>8</v>
      </c>
      <c r="B29" s="22" t="str">
        <f>'Posters Trimestres'!A38</f>
        <v>Gynéco-Obst</v>
      </c>
      <c r="C29" s="23">
        <f>Saisie!A66</f>
        <v>0</v>
      </c>
      <c r="D29" s="23">
        <f>Saisie!B66</f>
        <v>0</v>
      </c>
      <c r="E29" s="23" t="str">
        <f>Saisie!C66</f>
        <v/>
      </c>
      <c r="F29" s="23">
        <f>Saisie!D66</f>
        <v>0</v>
      </c>
      <c r="G29" s="23">
        <f>Saisie!E66</f>
        <v>0</v>
      </c>
      <c r="H29" s="23">
        <f>Saisie!F66</f>
        <v>0</v>
      </c>
      <c r="I29" s="23">
        <f>Saisie!G66</f>
        <v>0</v>
      </c>
      <c r="J29" s="23">
        <f>Saisie!H66</f>
        <v>0</v>
      </c>
      <c r="K29" s="23">
        <f>Saisie!I66</f>
        <v>0</v>
      </c>
      <c r="L29" s="23">
        <f>IF(Saisie!J66="",F29+H29+J29,Saisie!J66)</f>
        <v>0</v>
      </c>
      <c r="M29" s="23">
        <f>IF(Saisie!K66="",G29+I29+K29,Saisie!K66)</f>
        <v>0</v>
      </c>
      <c r="N29" s="23">
        <f>Saisie!L66</f>
        <v>0</v>
      </c>
      <c r="O29" s="23">
        <f>Saisie!M66</f>
        <v>0</v>
      </c>
      <c r="P29" s="23">
        <f>Saisie!N66</f>
        <v>0</v>
      </c>
      <c r="Q29" s="23">
        <f>Saisie!O66</f>
        <v>0</v>
      </c>
      <c r="R29" s="23">
        <f>Saisie!P66</f>
        <v>0</v>
      </c>
      <c r="S29" s="23">
        <f>Saisie!Q66</f>
        <v>0</v>
      </c>
      <c r="T29" s="23">
        <f>IF(Saisie!R66="",N29+P29+R29,Saisie!R66)</f>
        <v>0</v>
      </c>
      <c r="U29" s="23">
        <f>IF(Saisie!S66="",O29+Q29+S29,Saisie!S66)</f>
        <v>0</v>
      </c>
      <c r="V29" s="23">
        <f>Saisie!T66</f>
        <v>0</v>
      </c>
      <c r="W29" s="23">
        <f>Saisie!U66</f>
        <v>0</v>
      </c>
      <c r="X29" s="23">
        <f>Saisie!V66</f>
        <v>0</v>
      </c>
      <c r="Y29" s="23">
        <f>Saisie!W66</f>
        <v>0</v>
      </c>
      <c r="Z29" s="23">
        <f>Saisie!X66</f>
        <v>0</v>
      </c>
      <c r="AA29" s="23">
        <f>Saisie!Y66</f>
        <v>0</v>
      </c>
      <c r="AB29" s="23">
        <f>IF(Saisie!Z66="",V29+X29+Z29,Saisie!Z66)</f>
        <v>0</v>
      </c>
      <c r="AC29" s="23">
        <f>IF(Saisie!AA66="",W29+Y29+AA29,Saisie!AA66)</f>
        <v>0</v>
      </c>
      <c r="AD29" s="23">
        <f>Saisie!AB66</f>
        <v>0</v>
      </c>
      <c r="AE29" s="23">
        <f>Saisie!AC66</f>
        <v>0</v>
      </c>
      <c r="AF29" s="23">
        <f>Saisie!AD66</f>
        <v>0</v>
      </c>
      <c r="AG29" s="23">
        <f>Saisie!AE66</f>
        <v>0</v>
      </c>
      <c r="AH29" s="23">
        <f>Saisie!AF66</f>
        <v>0</v>
      </c>
      <c r="AI29" s="23">
        <f>Saisie!AG66</f>
        <v>0</v>
      </c>
      <c r="AJ29" s="23">
        <f>IF(Saisie!AH66="",AD29+AF29+AH29,Saisie!AH66)</f>
        <v>0</v>
      </c>
      <c r="AK29" s="23">
        <f>IF(Saisie!AI66="",AE29+AG29+AI29,Saisie!AI66)</f>
        <v>0</v>
      </c>
      <c r="AL29" s="23">
        <f t="shared" si="91"/>
        <v>0</v>
      </c>
      <c r="AM29" s="23">
        <f t="shared" si="92"/>
        <v>0</v>
      </c>
      <c r="AN29" s="55" t="e">
        <f t="shared" si="0"/>
        <v>#VALUE!</v>
      </c>
      <c r="AO29" s="98" t="e">
        <f t="shared" si="93"/>
        <v>#VALUE!</v>
      </c>
      <c r="AP29" s="99" t="e">
        <f t="shared" si="1"/>
        <v>#DIV/0!</v>
      </c>
      <c r="AQ29" s="55" t="e">
        <f t="shared" si="2"/>
        <v>#VALUE!</v>
      </c>
      <c r="AR29" s="98" t="e">
        <f t="shared" si="94"/>
        <v>#VALUE!</v>
      </c>
      <c r="AS29" s="99" t="e">
        <f t="shared" si="3"/>
        <v>#DIV/0!</v>
      </c>
      <c r="AT29" s="55" t="e">
        <f t="shared" si="4"/>
        <v>#VALUE!</v>
      </c>
      <c r="AU29" s="98" t="e">
        <f t="shared" si="95"/>
        <v>#VALUE!</v>
      </c>
      <c r="AV29" s="99" t="e">
        <f t="shared" si="5"/>
        <v>#DIV/0!</v>
      </c>
      <c r="AW29" s="55" t="e">
        <f t="shared" si="6"/>
        <v>#VALUE!</v>
      </c>
      <c r="AX29" s="98" t="e">
        <f t="shared" si="96"/>
        <v>#VALUE!</v>
      </c>
      <c r="AY29" s="99" t="e">
        <f t="shared" si="7"/>
        <v>#DIV/0!</v>
      </c>
      <c r="AZ29" s="55" t="e">
        <f t="shared" si="8"/>
        <v>#VALUE!</v>
      </c>
      <c r="BA29" s="98" t="e">
        <f t="shared" si="97"/>
        <v>#VALUE!</v>
      </c>
      <c r="BB29" s="99" t="e">
        <f t="shared" si="9"/>
        <v>#DIV/0!</v>
      </c>
      <c r="BC29" s="55" t="e">
        <f t="shared" si="10"/>
        <v>#VALUE!</v>
      </c>
      <c r="BD29" s="98" t="e">
        <f t="shared" si="98"/>
        <v>#VALUE!</v>
      </c>
      <c r="BE29" s="99" t="e">
        <f t="shared" si="11"/>
        <v>#DIV/0!</v>
      </c>
      <c r="BF29" s="55" t="e">
        <f t="shared" si="12"/>
        <v>#VALUE!</v>
      </c>
      <c r="BG29" s="98" t="e">
        <f t="shared" si="99"/>
        <v>#VALUE!</v>
      </c>
      <c r="BH29" s="99" t="e">
        <f t="shared" si="13"/>
        <v>#DIV/0!</v>
      </c>
      <c r="BI29" s="55" t="e">
        <f t="shared" si="14"/>
        <v>#VALUE!</v>
      </c>
      <c r="BJ29" s="98" t="e">
        <f t="shared" si="100"/>
        <v>#VALUE!</v>
      </c>
      <c r="BK29" s="99" t="e">
        <f t="shared" si="15"/>
        <v>#DIV/0!</v>
      </c>
      <c r="BL29" s="55" t="e">
        <f t="shared" si="16"/>
        <v>#VALUE!</v>
      </c>
      <c r="BM29" s="98" t="e">
        <f t="shared" si="101"/>
        <v>#VALUE!</v>
      </c>
      <c r="BN29" s="99" t="e">
        <f t="shared" si="17"/>
        <v>#DIV/0!</v>
      </c>
      <c r="BO29" s="55" t="e">
        <f t="shared" si="18"/>
        <v>#VALUE!</v>
      </c>
      <c r="BP29" s="98" t="e">
        <f t="shared" si="102"/>
        <v>#VALUE!</v>
      </c>
      <c r="BQ29" s="99" t="e">
        <f t="shared" si="19"/>
        <v>#DIV/0!</v>
      </c>
      <c r="BR29" s="55" t="e">
        <f t="shared" si="20"/>
        <v>#VALUE!</v>
      </c>
      <c r="BS29" s="98" t="e">
        <f t="shared" si="103"/>
        <v>#VALUE!</v>
      </c>
      <c r="BT29" s="99" t="e">
        <f t="shared" si="21"/>
        <v>#DIV/0!</v>
      </c>
      <c r="BU29" s="55" t="e">
        <f t="shared" si="22"/>
        <v>#VALUE!</v>
      </c>
      <c r="BV29" s="98" t="e">
        <f t="shared" si="104"/>
        <v>#VALUE!</v>
      </c>
      <c r="BW29" s="99" t="e">
        <f t="shared" si="23"/>
        <v>#DIV/0!</v>
      </c>
      <c r="BX29" s="55" t="e">
        <f t="shared" si="24"/>
        <v>#VALUE!</v>
      </c>
      <c r="BY29" s="98" t="e">
        <f t="shared" si="105"/>
        <v>#VALUE!</v>
      </c>
      <c r="BZ29" s="99" t="e">
        <f t="shared" si="25"/>
        <v>#DIV/0!</v>
      </c>
      <c r="CA29" s="55" t="e">
        <f t="shared" si="26"/>
        <v>#VALUE!</v>
      </c>
      <c r="CB29" s="98" t="e">
        <f t="shared" si="106"/>
        <v>#VALUE!</v>
      </c>
      <c r="CC29" s="99" t="e">
        <f t="shared" si="27"/>
        <v>#DIV/0!</v>
      </c>
      <c r="CD29" s="55" t="e">
        <f t="shared" si="28"/>
        <v>#VALUE!</v>
      </c>
      <c r="CE29" s="95" t="e">
        <f t="shared" si="50"/>
        <v>#VALUE!</v>
      </c>
      <c r="CF29" s="99" t="e">
        <f t="shared" si="29"/>
        <v>#DIV/0!</v>
      </c>
      <c r="CG29" s="23" t="e">
        <f t="shared" si="30"/>
        <v>#VALUE!</v>
      </c>
      <c r="CH29" s="95" t="e">
        <f t="shared" si="107"/>
        <v>#VALUE!</v>
      </c>
      <c r="CI29" s="96" t="e">
        <f t="shared" si="31"/>
        <v>#DIV/0!</v>
      </c>
      <c r="CJ29" s="23" t="e">
        <f t="shared" si="32"/>
        <v>#VALUE!</v>
      </c>
      <c r="CK29" s="95" t="e">
        <f t="shared" si="108"/>
        <v>#VALUE!</v>
      </c>
      <c r="CL29" s="96" t="e">
        <f t="shared" si="33"/>
        <v>#DIV/0!</v>
      </c>
    </row>
    <row r="30" spans="1:90" x14ac:dyDescent="0.2">
      <c r="A30" s="21">
        <v>9</v>
      </c>
      <c r="B30" s="22" t="str">
        <f>'Posters Trimestres'!A38</f>
        <v>Gynéco-Obst</v>
      </c>
      <c r="C30" s="23">
        <f>Saisie!A67</f>
        <v>0</v>
      </c>
      <c r="D30" s="23">
        <f>Saisie!B67</f>
        <v>0</v>
      </c>
      <c r="E30" s="23" t="str">
        <f>Saisie!C67</f>
        <v/>
      </c>
      <c r="F30" s="23">
        <f>Saisie!D67</f>
        <v>0</v>
      </c>
      <c r="G30" s="23">
        <f>Saisie!E67</f>
        <v>0</v>
      </c>
      <c r="H30" s="23">
        <f>Saisie!F67</f>
        <v>0</v>
      </c>
      <c r="I30" s="23">
        <f>Saisie!G67</f>
        <v>0</v>
      </c>
      <c r="J30" s="23">
        <f>Saisie!H67</f>
        <v>0</v>
      </c>
      <c r="K30" s="23">
        <f>Saisie!I67</f>
        <v>0</v>
      </c>
      <c r="L30" s="23">
        <f>IF(Saisie!J67="",F30+H30+J30,Saisie!J67)</f>
        <v>0</v>
      </c>
      <c r="M30" s="23">
        <f>IF(Saisie!K67="",G30+I30+K30,Saisie!K67)</f>
        <v>0</v>
      </c>
      <c r="N30" s="23">
        <f>Saisie!L67</f>
        <v>0</v>
      </c>
      <c r="O30" s="23">
        <f>Saisie!M67</f>
        <v>0</v>
      </c>
      <c r="P30" s="23">
        <f>Saisie!N67</f>
        <v>0</v>
      </c>
      <c r="Q30" s="23">
        <f>Saisie!O67</f>
        <v>0</v>
      </c>
      <c r="R30" s="23">
        <f>Saisie!P67</f>
        <v>0</v>
      </c>
      <c r="S30" s="23">
        <f>Saisie!Q67</f>
        <v>0</v>
      </c>
      <c r="T30" s="23">
        <f>IF(Saisie!R67="",N30+P30+R30,Saisie!R67)</f>
        <v>0</v>
      </c>
      <c r="U30" s="23">
        <f>IF(Saisie!S67="",O30+Q30+S30,Saisie!S67)</f>
        <v>0</v>
      </c>
      <c r="V30" s="23">
        <f>Saisie!T67</f>
        <v>0</v>
      </c>
      <c r="W30" s="23">
        <f>Saisie!U67</f>
        <v>0</v>
      </c>
      <c r="X30" s="23">
        <f>Saisie!V67</f>
        <v>0</v>
      </c>
      <c r="Y30" s="23">
        <f>Saisie!W67</f>
        <v>0</v>
      </c>
      <c r="Z30" s="23">
        <f>Saisie!X67</f>
        <v>0</v>
      </c>
      <c r="AA30" s="23">
        <f>Saisie!Y67</f>
        <v>0</v>
      </c>
      <c r="AB30" s="23">
        <f>IF(Saisie!Z67="",V30+X30+Z30,Saisie!Z67)</f>
        <v>0</v>
      </c>
      <c r="AC30" s="23">
        <f>IF(Saisie!AA67="",W30+Y30+AA30,Saisie!AA67)</f>
        <v>0</v>
      </c>
      <c r="AD30" s="23">
        <f>Saisie!AB67</f>
        <v>0</v>
      </c>
      <c r="AE30" s="23">
        <f>Saisie!AC67</f>
        <v>0</v>
      </c>
      <c r="AF30" s="23">
        <f>Saisie!AD67</f>
        <v>0</v>
      </c>
      <c r="AG30" s="23">
        <f>Saisie!AE67</f>
        <v>0</v>
      </c>
      <c r="AH30" s="23">
        <f>Saisie!AF67</f>
        <v>0</v>
      </c>
      <c r="AI30" s="23">
        <f>Saisie!AG67</f>
        <v>0</v>
      </c>
      <c r="AJ30" s="23">
        <f>IF(Saisie!AH67="",AD30+AF30+AH30,Saisie!AH67)</f>
        <v>0</v>
      </c>
      <c r="AK30" s="23">
        <f>IF(Saisie!AI67="",AE30+AG30+AI30,Saisie!AI67)</f>
        <v>0</v>
      </c>
      <c r="AL30" s="23">
        <f t="shared" si="91"/>
        <v>0</v>
      </c>
      <c r="AM30" s="23">
        <f t="shared" si="92"/>
        <v>0</v>
      </c>
      <c r="AN30" s="23" t="e">
        <f t="shared" si="0"/>
        <v>#VALUE!</v>
      </c>
      <c r="AO30" s="95" t="e">
        <f t="shared" si="93"/>
        <v>#VALUE!</v>
      </c>
      <c r="AP30" s="96" t="e">
        <f t="shared" si="1"/>
        <v>#DIV/0!</v>
      </c>
      <c r="AQ30" s="23" t="e">
        <f t="shared" si="2"/>
        <v>#VALUE!</v>
      </c>
      <c r="AR30" s="95" t="e">
        <f t="shared" si="94"/>
        <v>#VALUE!</v>
      </c>
      <c r="AS30" s="96" t="e">
        <f t="shared" si="3"/>
        <v>#DIV/0!</v>
      </c>
      <c r="AT30" s="23" t="e">
        <f t="shared" si="4"/>
        <v>#VALUE!</v>
      </c>
      <c r="AU30" s="95" t="e">
        <f t="shared" si="95"/>
        <v>#VALUE!</v>
      </c>
      <c r="AV30" s="96" t="e">
        <f t="shared" si="5"/>
        <v>#DIV/0!</v>
      </c>
      <c r="AW30" s="23" t="e">
        <f t="shared" si="6"/>
        <v>#VALUE!</v>
      </c>
      <c r="AX30" s="95" t="e">
        <f t="shared" si="96"/>
        <v>#VALUE!</v>
      </c>
      <c r="AY30" s="96" t="e">
        <f t="shared" si="7"/>
        <v>#DIV/0!</v>
      </c>
      <c r="AZ30" s="23" t="e">
        <f t="shared" si="8"/>
        <v>#VALUE!</v>
      </c>
      <c r="BA30" s="95" t="e">
        <f t="shared" si="97"/>
        <v>#VALUE!</v>
      </c>
      <c r="BB30" s="96" t="e">
        <f t="shared" si="9"/>
        <v>#DIV/0!</v>
      </c>
      <c r="BC30" s="23" t="e">
        <f t="shared" si="10"/>
        <v>#VALUE!</v>
      </c>
      <c r="BD30" s="95" t="e">
        <f t="shared" si="98"/>
        <v>#VALUE!</v>
      </c>
      <c r="BE30" s="96" t="e">
        <f t="shared" si="11"/>
        <v>#DIV/0!</v>
      </c>
      <c r="BF30" s="23" t="e">
        <f t="shared" si="12"/>
        <v>#VALUE!</v>
      </c>
      <c r="BG30" s="95" t="e">
        <f t="shared" si="99"/>
        <v>#VALUE!</v>
      </c>
      <c r="BH30" s="96" t="e">
        <f t="shared" si="13"/>
        <v>#DIV/0!</v>
      </c>
      <c r="BI30" s="23" t="e">
        <f t="shared" si="14"/>
        <v>#VALUE!</v>
      </c>
      <c r="BJ30" s="95" t="e">
        <f t="shared" si="100"/>
        <v>#VALUE!</v>
      </c>
      <c r="BK30" s="96" t="e">
        <f t="shared" si="15"/>
        <v>#DIV/0!</v>
      </c>
      <c r="BL30" s="23" t="e">
        <f t="shared" si="16"/>
        <v>#VALUE!</v>
      </c>
      <c r="BM30" s="95" t="e">
        <f t="shared" si="101"/>
        <v>#VALUE!</v>
      </c>
      <c r="BN30" s="96" t="e">
        <f t="shared" si="17"/>
        <v>#DIV/0!</v>
      </c>
      <c r="BO30" s="23" t="e">
        <f t="shared" si="18"/>
        <v>#VALUE!</v>
      </c>
      <c r="BP30" s="95" t="e">
        <f t="shared" si="102"/>
        <v>#VALUE!</v>
      </c>
      <c r="BQ30" s="96" t="e">
        <f t="shared" si="19"/>
        <v>#DIV/0!</v>
      </c>
      <c r="BR30" s="23" t="e">
        <f t="shared" si="20"/>
        <v>#VALUE!</v>
      </c>
      <c r="BS30" s="95" t="e">
        <f t="shared" si="103"/>
        <v>#VALUE!</v>
      </c>
      <c r="BT30" s="96" t="e">
        <f t="shared" si="21"/>
        <v>#DIV/0!</v>
      </c>
      <c r="BU30" s="23" t="e">
        <f t="shared" si="22"/>
        <v>#VALUE!</v>
      </c>
      <c r="BV30" s="95" t="e">
        <f t="shared" si="104"/>
        <v>#VALUE!</v>
      </c>
      <c r="BW30" s="96" t="e">
        <f t="shared" si="23"/>
        <v>#DIV/0!</v>
      </c>
      <c r="BX30" s="23" t="e">
        <f t="shared" si="24"/>
        <v>#VALUE!</v>
      </c>
      <c r="BY30" s="95" t="e">
        <f t="shared" si="105"/>
        <v>#VALUE!</v>
      </c>
      <c r="BZ30" s="96" t="e">
        <f t="shared" si="25"/>
        <v>#DIV/0!</v>
      </c>
      <c r="CA30" s="23" t="e">
        <f t="shared" si="26"/>
        <v>#VALUE!</v>
      </c>
      <c r="CB30" s="95" t="e">
        <f t="shared" si="106"/>
        <v>#VALUE!</v>
      </c>
      <c r="CC30" s="96" t="e">
        <f t="shared" si="27"/>
        <v>#DIV/0!</v>
      </c>
      <c r="CD30" s="23" t="e">
        <f t="shared" si="28"/>
        <v>#VALUE!</v>
      </c>
      <c r="CE30" s="95" t="e">
        <f t="shared" si="50"/>
        <v>#VALUE!</v>
      </c>
      <c r="CF30" s="96" t="e">
        <f t="shared" si="29"/>
        <v>#DIV/0!</v>
      </c>
      <c r="CG30" s="23" t="e">
        <f t="shared" si="30"/>
        <v>#VALUE!</v>
      </c>
      <c r="CH30" s="95" t="e">
        <f t="shared" si="107"/>
        <v>#VALUE!</v>
      </c>
      <c r="CI30" s="96" t="e">
        <f t="shared" si="31"/>
        <v>#DIV/0!</v>
      </c>
      <c r="CJ30" s="23" t="e">
        <f t="shared" si="32"/>
        <v>#VALUE!</v>
      </c>
      <c r="CK30" s="95" t="e">
        <f t="shared" si="108"/>
        <v>#VALUE!</v>
      </c>
      <c r="CL30" s="96" t="e">
        <f t="shared" si="33"/>
        <v>#DIV/0!</v>
      </c>
    </row>
    <row r="31" spans="1:90" s="56" customFormat="1" x14ac:dyDescent="0.2">
      <c r="A31" s="53">
        <v>10</v>
      </c>
      <c r="B31" s="54" t="str">
        <f>'Posters Trimestres'!A38</f>
        <v>Gynéco-Obst</v>
      </c>
      <c r="C31" s="55">
        <f>Saisie!A68</f>
        <v>0</v>
      </c>
      <c r="D31" s="55">
        <f>Saisie!B68</f>
        <v>0</v>
      </c>
      <c r="E31" s="55" t="str">
        <f>Saisie!C68</f>
        <v/>
      </c>
      <c r="F31" s="55">
        <f>Saisie!D68</f>
        <v>0</v>
      </c>
      <c r="G31" s="55">
        <f>Saisie!E68</f>
        <v>0</v>
      </c>
      <c r="H31" s="55">
        <f>Saisie!F68</f>
        <v>0</v>
      </c>
      <c r="I31" s="55">
        <f>Saisie!G68</f>
        <v>0</v>
      </c>
      <c r="J31" s="55">
        <f>Saisie!H68</f>
        <v>0</v>
      </c>
      <c r="K31" s="55">
        <f>Saisie!I68</f>
        <v>0</v>
      </c>
      <c r="L31" s="55">
        <f>IF(Saisie!J79="",F31+H31+J31,Saisie!J79)</f>
        <v>130</v>
      </c>
      <c r="M31" s="55">
        <f>IF(Saisie!K68="",G31+I31+K31,Saisie!K68)</f>
        <v>0</v>
      </c>
      <c r="N31" s="55">
        <f>Saisie!L68</f>
        <v>0</v>
      </c>
      <c r="O31" s="55">
        <f>Saisie!M68</f>
        <v>0</v>
      </c>
      <c r="P31" s="55">
        <f>Saisie!N68</f>
        <v>0</v>
      </c>
      <c r="Q31" s="55">
        <f>Saisie!O68</f>
        <v>0</v>
      </c>
      <c r="R31" s="55">
        <f>Saisie!P68</f>
        <v>0</v>
      </c>
      <c r="S31" s="55">
        <f>Saisie!Q68</f>
        <v>0</v>
      </c>
      <c r="T31" s="55">
        <f>IF(Saisie!R68="",N31+P31+R31,Saisie!R68)</f>
        <v>0</v>
      </c>
      <c r="U31" s="55">
        <f>IF(Saisie!S68="",O31+Q31+S31,Saisie!S68)</f>
        <v>0</v>
      </c>
      <c r="V31" s="55">
        <f>Saisie!T68</f>
        <v>0</v>
      </c>
      <c r="W31" s="55">
        <f>Saisie!U68</f>
        <v>0</v>
      </c>
      <c r="X31" s="55">
        <f>Saisie!V68</f>
        <v>0</v>
      </c>
      <c r="Y31" s="55">
        <f>Saisie!W68</f>
        <v>0</v>
      </c>
      <c r="Z31" s="55">
        <f>Saisie!X68</f>
        <v>0</v>
      </c>
      <c r="AA31" s="55">
        <f>Saisie!Y68</f>
        <v>0</v>
      </c>
      <c r="AB31" s="55">
        <f>IF(Saisie!Z68="",V31+X31+Z31,Saisie!Z68)</f>
        <v>0</v>
      </c>
      <c r="AC31" s="55">
        <f>IF(Saisie!AA68="",W31+Y31+AA31,Saisie!AA68)</f>
        <v>0</v>
      </c>
      <c r="AD31" s="55">
        <f>Saisie!AB68</f>
        <v>0</v>
      </c>
      <c r="AE31" s="55">
        <f>Saisie!AC68</f>
        <v>0</v>
      </c>
      <c r="AF31" s="55">
        <f>Saisie!AD68</f>
        <v>0</v>
      </c>
      <c r="AG31" s="55">
        <f>Saisie!AE68</f>
        <v>0</v>
      </c>
      <c r="AH31" s="55">
        <f>Saisie!AF68</f>
        <v>0</v>
      </c>
      <c r="AI31" s="55">
        <f>Saisie!AG68</f>
        <v>0</v>
      </c>
      <c r="AJ31" s="55">
        <f>IF(Saisie!AH68="",AD31+AF31+AH31,Saisie!AH68)</f>
        <v>0</v>
      </c>
      <c r="AK31" s="55">
        <f>IF(Saisie!AI68="",AE31+AG31+AI31,Saisie!AI68)</f>
        <v>0</v>
      </c>
      <c r="AL31" s="55">
        <f t="shared" si="91"/>
        <v>130</v>
      </c>
      <c r="AM31" s="55">
        <f t="shared" si="92"/>
        <v>0</v>
      </c>
      <c r="AN31" s="55" t="e">
        <f t="shared" si="0"/>
        <v>#VALUE!</v>
      </c>
      <c r="AO31" s="98" t="e">
        <f t="shared" si="93"/>
        <v>#VALUE!</v>
      </c>
      <c r="AP31" s="99" t="e">
        <f t="shared" si="1"/>
        <v>#DIV/0!</v>
      </c>
      <c r="AQ31" s="55" t="e">
        <f t="shared" si="2"/>
        <v>#VALUE!</v>
      </c>
      <c r="AR31" s="98" t="e">
        <f t="shared" si="94"/>
        <v>#VALUE!</v>
      </c>
      <c r="AS31" s="99" t="e">
        <f t="shared" si="3"/>
        <v>#DIV/0!</v>
      </c>
      <c r="AT31" s="55" t="e">
        <f t="shared" si="4"/>
        <v>#VALUE!</v>
      </c>
      <c r="AU31" s="98" t="e">
        <f t="shared" si="95"/>
        <v>#VALUE!</v>
      </c>
      <c r="AV31" s="99" t="e">
        <f t="shared" si="5"/>
        <v>#DIV/0!</v>
      </c>
      <c r="AW31" s="55" t="e">
        <f t="shared" si="6"/>
        <v>#VALUE!</v>
      </c>
      <c r="AX31" s="98" t="e">
        <f t="shared" si="96"/>
        <v>#VALUE!</v>
      </c>
      <c r="AY31" s="99" t="e">
        <f t="shared" si="7"/>
        <v>#DIV/0!</v>
      </c>
      <c r="AZ31" s="55" t="e">
        <f t="shared" si="8"/>
        <v>#VALUE!</v>
      </c>
      <c r="BA31" s="98" t="e">
        <f t="shared" si="97"/>
        <v>#VALUE!</v>
      </c>
      <c r="BB31" s="99" t="e">
        <f t="shared" si="9"/>
        <v>#DIV/0!</v>
      </c>
      <c r="BC31" s="55" t="e">
        <f t="shared" si="10"/>
        <v>#VALUE!</v>
      </c>
      <c r="BD31" s="98" t="e">
        <f t="shared" si="98"/>
        <v>#VALUE!</v>
      </c>
      <c r="BE31" s="99" t="e">
        <f t="shared" si="11"/>
        <v>#DIV/0!</v>
      </c>
      <c r="BF31" s="55" t="e">
        <f t="shared" si="12"/>
        <v>#VALUE!</v>
      </c>
      <c r="BG31" s="98" t="e">
        <f t="shared" si="99"/>
        <v>#VALUE!</v>
      </c>
      <c r="BH31" s="99" t="e">
        <f t="shared" si="13"/>
        <v>#DIV/0!</v>
      </c>
      <c r="BI31" s="55" t="e">
        <f t="shared" si="14"/>
        <v>#VALUE!</v>
      </c>
      <c r="BJ31" s="98" t="e">
        <f t="shared" si="100"/>
        <v>#VALUE!</v>
      </c>
      <c r="BK31" s="99" t="e">
        <f t="shared" si="15"/>
        <v>#DIV/0!</v>
      </c>
      <c r="BL31" s="55" t="e">
        <f t="shared" si="16"/>
        <v>#VALUE!</v>
      </c>
      <c r="BM31" s="98" t="e">
        <f t="shared" si="101"/>
        <v>#VALUE!</v>
      </c>
      <c r="BN31" s="99" t="e">
        <f t="shared" si="17"/>
        <v>#DIV/0!</v>
      </c>
      <c r="BO31" s="55" t="e">
        <f t="shared" si="18"/>
        <v>#VALUE!</v>
      </c>
      <c r="BP31" s="98" t="e">
        <f t="shared" si="102"/>
        <v>#VALUE!</v>
      </c>
      <c r="BQ31" s="99" t="e">
        <f t="shared" si="19"/>
        <v>#DIV/0!</v>
      </c>
      <c r="BR31" s="55" t="e">
        <f t="shared" si="20"/>
        <v>#VALUE!</v>
      </c>
      <c r="BS31" s="98" t="e">
        <f t="shared" si="103"/>
        <v>#VALUE!</v>
      </c>
      <c r="BT31" s="99" t="e">
        <f t="shared" si="21"/>
        <v>#DIV/0!</v>
      </c>
      <c r="BU31" s="55" t="e">
        <f t="shared" si="22"/>
        <v>#VALUE!</v>
      </c>
      <c r="BV31" s="98" t="e">
        <f t="shared" si="104"/>
        <v>#VALUE!</v>
      </c>
      <c r="BW31" s="99" t="e">
        <f t="shared" si="23"/>
        <v>#DIV/0!</v>
      </c>
      <c r="BX31" s="55" t="e">
        <f t="shared" si="24"/>
        <v>#VALUE!</v>
      </c>
      <c r="BY31" s="98" t="e">
        <f t="shared" si="105"/>
        <v>#VALUE!</v>
      </c>
      <c r="BZ31" s="99" t="e">
        <f t="shared" si="25"/>
        <v>#DIV/0!</v>
      </c>
      <c r="CA31" s="55" t="e">
        <f t="shared" si="26"/>
        <v>#VALUE!</v>
      </c>
      <c r="CB31" s="98" t="e">
        <f t="shared" si="106"/>
        <v>#VALUE!</v>
      </c>
      <c r="CC31" s="99" t="e">
        <f t="shared" si="27"/>
        <v>#DIV/0!</v>
      </c>
      <c r="CD31" s="55" t="e">
        <f t="shared" si="28"/>
        <v>#VALUE!</v>
      </c>
      <c r="CE31" s="98" t="e">
        <f t="shared" si="50"/>
        <v>#VALUE!</v>
      </c>
      <c r="CF31" s="99" t="e">
        <f t="shared" si="29"/>
        <v>#DIV/0!</v>
      </c>
      <c r="CG31" s="55" t="e">
        <f t="shared" si="30"/>
        <v>#VALUE!</v>
      </c>
      <c r="CH31" s="98" t="e">
        <f t="shared" si="107"/>
        <v>#VALUE!</v>
      </c>
      <c r="CI31" s="99" t="e">
        <f t="shared" si="31"/>
        <v>#DIV/0!</v>
      </c>
      <c r="CJ31" s="55" t="e">
        <f t="shared" si="32"/>
        <v>#VALUE!</v>
      </c>
      <c r="CK31" s="98" t="e">
        <f t="shared" si="108"/>
        <v>#VALUE!</v>
      </c>
      <c r="CL31" s="99" t="e">
        <f t="shared" si="33"/>
        <v>#DIV/0!</v>
      </c>
    </row>
    <row r="32" spans="1:90" x14ac:dyDescent="0.2">
      <c r="A32" s="21">
        <v>1</v>
      </c>
      <c r="B32" s="22" t="str">
        <f>'Posters Trimestres'!A39</f>
        <v>Réa-SC</v>
      </c>
      <c r="C32" s="23" t="str">
        <f>Saisie!A79</f>
        <v>Réa1</v>
      </c>
      <c r="D32" s="23" t="str">
        <f>Saisie!B79</f>
        <v>Réanimation</v>
      </c>
      <c r="E32" s="23">
        <f>Saisie!C79</f>
        <v>43</v>
      </c>
      <c r="F32" s="23">
        <f>Saisie!D79</f>
        <v>42</v>
      </c>
      <c r="G32" s="23">
        <f>Saisie!E79</f>
        <v>580</v>
      </c>
      <c r="H32" s="23">
        <f>Saisie!F79</f>
        <v>44</v>
      </c>
      <c r="I32" s="23">
        <f>Saisie!G79</f>
        <v>610</v>
      </c>
      <c r="J32" s="23">
        <f>Saisie!H79</f>
        <v>44</v>
      </c>
      <c r="K32" s="23">
        <f>Saisie!I79</f>
        <v>605</v>
      </c>
      <c r="L32" s="23">
        <f>IF(Saisie!J79="",F32+H32+J32,Saisie!J79)</f>
        <v>130</v>
      </c>
      <c r="M32" s="23">
        <f>IF(Saisie!K79="",G32+I32+K32,Saisie!K79)</f>
        <v>1795</v>
      </c>
      <c r="N32" s="23">
        <f>Saisie!L79</f>
        <v>0</v>
      </c>
      <c r="O32" s="23">
        <f>Saisie!M79</f>
        <v>0</v>
      </c>
      <c r="P32" s="23">
        <f>Saisie!N79</f>
        <v>0</v>
      </c>
      <c r="Q32" s="23">
        <f>Saisie!O79</f>
        <v>0</v>
      </c>
      <c r="R32" s="23">
        <f>Saisie!P79</f>
        <v>0</v>
      </c>
      <c r="S32" s="23">
        <f>Saisie!Q79</f>
        <v>0</v>
      </c>
      <c r="T32" s="23">
        <f>IF(Saisie!R79="",N32+P32+R32,Saisie!R79)</f>
        <v>0</v>
      </c>
      <c r="U32" s="23">
        <f>IF(Saisie!S79="",O32+Q32+S32,Saisie!S79)</f>
        <v>0</v>
      </c>
      <c r="V32" s="23">
        <f>Saisie!T79</f>
        <v>0</v>
      </c>
      <c r="W32" s="23">
        <f>Saisie!U79</f>
        <v>0</v>
      </c>
      <c r="X32" s="23">
        <f>Saisie!V79</f>
        <v>0</v>
      </c>
      <c r="Y32" s="23">
        <f>Saisie!W79</f>
        <v>0</v>
      </c>
      <c r="Z32" s="23">
        <f>Saisie!X79</f>
        <v>0</v>
      </c>
      <c r="AA32" s="23">
        <f>Saisie!Y79</f>
        <v>0</v>
      </c>
      <c r="AB32" s="23">
        <f>IF(Saisie!Z79="",V32+X32+Z32,Saisie!Z79)</f>
        <v>0</v>
      </c>
      <c r="AC32" s="23">
        <f>IF(Saisie!AA79="",W32+Y32+AA32,Saisie!AA79)</f>
        <v>0</v>
      </c>
      <c r="AD32" s="23">
        <f>Saisie!AB79</f>
        <v>0</v>
      </c>
      <c r="AE32" s="23">
        <f>Saisie!AC79</f>
        <v>0</v>
      </c>
      <c r="AF32" s="23">
        <f>Saisie!AD79</f>
        <v>0</v>
      </c>
      <c r="AG32" s="23">
        <f>Saisie!AE79</f>
        <v>0</v>
      </c>
      <c r="AH32" s="23">
        <f>Saisie!AF79</f>
        <v>0</v>
      </c>
      <c r="AI32" s="23">
        <f>Saisie!AG79</f>
        <v>0</v>
      </c>
      <c r="AJ32" s="23">
        <f>IF(Saisie!AH79="",AD32+AF32+AH32,Saisie!AH79)</f>
        <v>0</v>
      </c>
      <c r="AK32" s="23">
        <f>IF(Saisie!AI79="",AE32+AG32+AI32,Saisie!AI79)</f>
        <v>0</v>
      </c>
      <c r="AL32" s="23">
        <f t="shared" si="89"/>
        <v>130</v>
      </c>
      <c r="AM32" s="23">
        <f t="shared" si="90"/>
        <v>1795</v>
      </c>
      <c r="AN32" s="55">
        <f t="shared" si="0"/>
        <v>74.820000000000007</v>
      </c>
      <c r="AO32" s="98">
        <f t="shared" si="55"/>
        <v>0.56134723336006409</v>
      </c>
      <c r="AP32" s="99">
        <f t="shared" si="1"/>
        <v>24.137931034482762</v>
      </c>
      <c r="AQ32" s="55">
        <f t="shared" si="2"/>
        <v>78.69</v>
      </c>
      <c r="AR32" s="98">
        <f t="shared" si="56"/>
        <v>0.55915618248824506</v>
      </c>
      <c r="AS32" s="99">
        <f t="shared" si="3"/>
        <v>24.043715846994537</v>
      </c>
      <c r="AT32" s="55">
        <f t="shared" si="4"/>
        <v>78.045000000000002</v>
      </c>
      <c r="AU32" s="98">
        <f t="shared" si="57"/>
        <v>0.56377730796335446</v>
      </c>
      <c r="AV32" s="99">
        <f t="shared" si="5"/>
        <v>24.242424242424242</v>
      </c>
      <c r="AW32" s="55">
        <f t="shared" si="6"/>
        <v>231.55500000000001</v>
      </c>
      <c r="AX32" s="98">
        <f t="shared" si="58"/>
        <v>0.56142169247047136</v>
      </c>
      <c r="AY32" s="99">
        <f t="shared" si="7"/>
        <v>24.141132776230268</v>
      </c>
      <c r="AZ32" s="55">
        <f t="shared" si="8"/>
        <v>0</v>
      </c>
      <c r="BA32" s="98" t="e">
        <f t="shared" si="59"/>
        <v>#DIV/0!</v>
      </c>
      <c r="BB32" s="99" t="e">
        <f t="shared" si="9"/>
        <v>#DIV/0!</v>
      </c>
      <c r="BC32" s="55">
        <f t="shared" si="10"/>
        <v>0</v>
      </c>
      <c r="BD32" s="98" t="e">
        <f t="shared" si="60"/>
        <v>#DIV/0!</v>
      </c>
      <c r="BE32" s="99" t="e">
        <f t="shared" si="11"/>
        <v>#DIV/0!</v>
      </c>
      <c r="BF32" s="55">
        <f t="shared" si="12"/>
        <v>0</v>
      </c>
      <c r="BG32" s="98" t="e">
        <f t="shared" si="61"/>
        <v>#DIV/0!</v>
      </c>
      <c r="BH32" s="99" t="e">
        <f t="shared" si="13"/>
        <v>#DIV/0!</v>
      </c>
      <c r="BI32" s="55">
        <f t="shared" si="14"/>
        <v>0</v>
      </c>
      <c r="BJ32" s="98" t="e">
        <f t="shared" si="62"/>
        <v>#DIV/0!</v>
      </c>
      <c r="BK32" s="99" t="e">
        <f t="shared" si="15"/>
        <v>#DIV/0!</v>
      </c>
      <c r="BL32" s="55">
        <f t="shared" si="16"/>
        <v>0</v>
      </c>
      <c r="BM32" s="98" t="e">
        <f t="shared" si="63"/>
        <v>#DIV/0!</v>
      </c>
      <c r="BN32" s="99" t="e">
        <f t="shared" si="17"/>
        <v>#DIV/0!</v>
      </c>
      <c r="BO32" s="55">
        <f t="shared" si="18"/>
        <v>0</v>
      </c>
      <c r="BP32" s="98" t="e">
        <f t="shared" si="64"/>
        <v>#DIV/0!</v>
      </c>
      <c r="BQ32" s="99" t="e">
        <f t="shared" si="19"/>
        <v>#DIV/0!</v>
      </c>
      <c r="BR32" s="55">
        <f t="shared" si="20"/>
        <v>0</v>
      </c>
      <c r="BS32" s="98" t="e">
        <f t="shared" si="65"/>
        <v>#DIV/0!</v>
      </c>
      <c r="BT32" s="99" t="e">
        <f t="shared" si="21"/>
        <v>#DIV/0!</v>
      </c>
      <c r="BU32" s="55">
        <f t="shared" si="22"/>
        <v>0</v>
      </c>
      <c r="BV32" s="98" t="e">
        <f t="shared" si="66"/>
        <v>#DIV/0!</v>
      </c>
      <c r="BW32" s="99" t="e">
        <f t="shared" si="23"/>
        <v>#DIV/0!</v>
      </c>
      <c r="BX32" s="55">
        <f t="shared" si="24"/>
        <v>0</v>
      </c>
      <c r="BY32" s="98" t="e">
        <f t="shared" si="67"/>
        <v>#DIV/0!</v>
      </c>
      <c r="BZ32" s="99" t="e">
        <f t="shared" si="25"/>
        <v>#DIV/0!</v>
      </c>
      <c r="CA32" s="55">
        <f t="shared" si="26"/>
        <v>0</v>
      </c>
      <c r="CB32" s="98" t="e">
        <f t="shared" si="68"/>
        <v>#DIV/0!</v>
      </c>
      <c r="CC32" s="99" t="e">
        <f t="shared" si="27"/>
        <v>#DIV/0!</v>
      </c>
      <c r="CD32" s="55">
        <f t="shared" si="28"/>
        <v>0</v>
      </c>
      <c r="CE32" s="95" t="e">
        <f t="shared" si="50"/>
        <v>#DIV/0!</v>
      </c>
      <c r="CF32" s="99" t="e">
        <f t="shared" si="29"/>
        <v>#DIV/0!</v>
      </c>
      <c r="CG32" s="23">
        <f t="shared" si="30"/>
        <v>0</v>
      </c>
      <c r="CH32" s="95" t="e">
        <f t="shared" si="69"/>
        <v>#DIV/0!</v>
      </c>
      <c r="CI32" s="96" t="e">
        <f t="shared" si="31"/>
        <v>#DIV/0!</v>
      </c>
      <c r="CJ32" s="23">
        <f t="shared" si="32"/>
        <v>231.55500000000001</v>
      </c>
      <c r="CK32" s="95">
        <f t="shared" si="70"/>
        <v>0.56142169247047136</v>
      </c>
      <c r="CL32" s="96">
        <f t="shared" si="33"/>
        <v>24.141132776230268</v>
      </c>
    </row>
    <row r="33" spans="1:90" x14ac:dyDescent="0.2">
      <c r="A33" s="21">
        <v>2</v>
      </c>
      <c r="B33" s="22" t="str">
        <f>'Posters Trimestres'!A39</f>
        <v>Réa-SC</v>
      </c>
      <c r="C33" s="23">
        <f>Saisie!A80</f>
        <v>0</v>
      </c>
      <c r="D33" s="23">
        <f>Saisie!B80</f>
        <v>0</v>
      </c>
      <c r="E33" s="23" t="str">
        <f>Saisie!C80</f>
        <v/>
      </c>
      <c r="F33" s="23">
        <f>Saisie!D80</f>
        <v>0</v>
      </c>
      <c r="G33" s="23">
        <f>Saisie!E80</f>
        <v>0</v>
      </c>
      <c r="H33" s="23">
        <f>Saisie!F80</f>
        <v>0</v>
      </c>
      <c r="I33" s="23">
        <f>Saisie!G80</f>
        <v>0</v>
      </c>
      <c r="J33" s="23">
        <f>Saisie!H80</f>
        <v>0</v>
      </c>
      <c r="K33" s="23">
        <f>Saisie!I80</f>
        <v>0</v>
      </c>
      <c r="L33" s="23">
        <f>IF(Saisie!J80="",F33+H33+J33,Saisie!J80)</f>
        <v>0</v>
      </c>
      <c r="M33" s="23">
        <f>IF(Saisie!K80="",G33+I33+K33,Saisie!K80)</f>
        <v>0</v>
      </c>
      <c r="N33" s="23">
        <f>Saisie!L80</f>
        <v>0</v>
      </c>
      <c r="O33" s="23">
        <f>Saisie!M80</f>
        <v>0</v>
      </c>
      <c r="P33" s="23">
        <f>Saisie!N80</f>
        <v>0</v>
      </c>
      <c r="Q33" s="23">
        <f>Saisie!O80</f>
        <v>0</v>
      </c>
      <c r="R33" s="23">
        <f>Saisie!P80</f>
        <v>0</v>
      </c>
      <c r="S33" s="23">
        <f>Saisie!Q80</f>
        <v>0</v>
      </c>
      <c r="T33" s="23">
        <f>IF(Saisie!R80="",N33+P33+R33,Saisie!R80)</f>
        <v>0</v>
      </c>
      <c r="U33" s="23">
        <f>IF(Saisie!S80="",O33+Q33+S33,Saisie!S80)</f>
        <v>0</v>
      </c>
      <c r="V33" s="23">
        <f>Saisie!T80</f>
        <v>0</v>
      </c>
      <c r="W33" s="23">
        <f>Saisie!U80</f>
        <v>0</v>
      </c>
      <c r="X33" s="23">
        <f>Saisie!V80</f>
        <v>0</v>
      </c>
      <c r="Y33" s="23">
        <f>Saisie!W80</f>
        <v>0</v>
      </c>
      <c r="Z33" s="23">
        <f>Saisie!X80</f>
        <v>0</v>
      </c>
      <c r="AA33" s="23">
        <f>Saisie!Y80</f>
        <v>0</v>
      </c>
      <c r="AB33" s="23">
        <f>IF(Saisie!Z80="",V33+X33+Z33,Saisie!Z80)</f>
        <v>0</v>
      </c>
      <c r="AC33" s="23">
        <f>IF(Saisie!AA80="",W33+Y33+AA33,Saisie!AA80)</f>
        <v>0</v>
      </c>
      <c r="AD33" s="23">
        <f>Saisie!AB80</f>
        <v>0</v>
      </c>
      <c r="AE33" s="23">
        <f>Saisie!AC80</f>
        <v>0</v>
      </c>
      <c r="AF33" s="23">
        <f>Saisie!AD80</f>
        <v>0</v>
      </c>
      <c r="AG33" s="23">
        <f>Saisie!AE80</f>
        <v>0</v>
      </c>
      <c r="AH33" s="23">
        <f>Saisie!AF80</f>
        <v>0</v>
      </c>
      <c r="AI33" s="23">
        <f>Saisie!AG80</f>
        <v>0</v>
      </c>
      <c r="AJ33" s="23">
        <f>IF(Saisie!AH80="",AD33+AF33+AH33,Saisie!AH80)</f>
        <v>0</v>
      </c>
      <c r="AK33" s="23">
        <f>IF(Saisie!AI80="",AE33+AG33+AI33,Saisie!AI80)</f>
        <v>0</v>
      </c>
      <c r="AL33" s="23">
        <f t="shared" ref="AL33:AL41" si="109">L33+T33+AB33+AJ33</f>
        <v>0</v>
      </c>
      <c r="AM33" s="23">
        <f t="shared" ref="AM33:AM41" si="110">M33+U33+AC33+AK33</f>
        <v>0</v>
      </c>
      <c r="AN33" s="55" t="e">
        <f t="shared" si="0"/>
        <v>#VALUE!</v>
      </c>
      <c r="AO33" s="98" t="e">
        <f t="shared" ref="AO33:AO41" si="111">F33/AN33</f>
        <v>#VALUE!</v>
      </c>
      <c r="AP33" s="99" t="e">
        <f t="shared" si="1"/>
        <v>#DIV/0!</v>
      </c>
      <c r="AQ33" s="55" t="e">
        <f t="shared" si="2"/>
        <v>#VALUE!</v>
      </c>
      <c r="AR33" s="98" t="e">
        <f t="shared" ref="AR33:AR41" si="112">H33/AQ33</f>
        <v>#VALUE!</v>
      </c>
      <c r="AS33" s="99" t="e">
        <f t="shared" si="3"/>
        <v>#DIV/0!</v>
      </c>
      <c r="AT33" s="55" t="e">
        <f t="shared" si="4"/>
        <v>#VALUE!</v>
      </c>
      <c r="AU33" s="98" t="e">
        <f t="shared" ref="AU33:AU41" si="113">J33/AT33</f>
        <v>#VALUE!</v>
      </c>
      <c r="AV33" s="99" t="e">
        <f t="shared" si="5"/>
        <v>#DIV/0!</v>
      </c>
      <c r="AW33" s="55" t="e">
        <f t="shared" si="6"/>
        <v>#VALUE!</v>
      </c>
      <c r="AX33" s="98" t="e">
        <f t="shared" ref="AX33:AX41" si="114">L33/AW33</f>
        <v>#VALUE!</v>
      </c>
      <c r="AY33" s="99" t="e">
        <f t="shared" si="7"/>
        <v>#DIV/0!</v>
      </c>
      <c r="AZ33" s="55" t="e">
        <f t="shared" si="8"/>
        <v>#VALUE!</v>
      </c>
      <c r="BA33" s="98" t="e">
        <f t="shared" ref="BA33:BA41" si="115">N33/AZ33</f>
        <v>#VALUE!</v>
      </c>
      <c r="BB33" s="99" t="e">
        <f t="shared" si="9"/>
        <v>#DIV/0!</v>
      </c>
      <c r="BC33" s="55" t="e">
        <f t="shared" si="10"/>
        <v>#VALUE!</v>
      </c>
      <c r="BD33" s="98" t="e">
        <f t="shared" ref="BD33:BD41" si="116">P33/BC33</f>
        <v>#VALUE!</v>
      </c>
      <c r="BE33" s="99" t="e">
        <f t="shared" si="11"/>
        <v>#DIV/0!</v>
      </c>
      <c r="BF33" s="55" t="e">
        <f t="shared" si="12"/>
        <v>#VALUE!</v>
      </c>
      <c r="BG33" s="98" t="e">
        <f t="shared" ref="BG33:BG41" si="117">R33/BF33</f>
        <v>#VALUE!</v>
      </c>
      <c r="BH33" s="99" t="e">
        <f t="shared" si="13"/>
        <v>#DIV/0!</v>
      </c>
      <c r="BI33" s="55" t="e">
        <f t="shared" si="14"/>
        <v>#VALUE!</v>
      </c>
      <c r="BJ33" s="98" t="e">
        <f t="shared" ref="BJ33:BJ41" si="118">T33/BI33</f>
        <v>#VALUE!</v>
      </c>
      <c r="BK33" s="99" t="e">
        <f t="shared" si="15"/>
        <v>#DIV/0!</v>
      </c>
      <c r="BL33" s="55" t="e">
        <f t="shared" si="16"/>
        <v>#VALUE!</v>
      </c>
      <c r="BM33" s="98" t="e">
        <f t="shared" ref="BM33:BM41" si="119">V33/BL33</f>
        <v>#VALUE!</v>
      </c>
      <c r="BN33" s="99" t="e">
        <f t="shared" si="17"/>
        <v>#DIV/0!</v>
      </c>
      <c r="BO33" s="55" t="e">
        <f t="shared" si="18"/>
        <v>#VALUE!</v>
      </c>
      <c r="BP33" s="98" t="e">
        <f t="shared" ref="BP33:BP41" si="120">X33/BO33</f>
        <v>#VALUE!</v>
      </c>
      <c r="BQ33" s="99" t="e">
        <f t="shared" si="19"/>
        <v>#DIV/0!</v>
      </c>
      <c r="BR33" s="55" t="e">
        <f t="shared" si="20"/>
        <v>#VALUE!</v>
      </c>
      <c r="BS33" s="98" t="e">
        <f t="shared" ref="BS33:BS41" si="121">Z33/BR33</f>
        <v>#VALUE!</v>
      </c>
      <c r="BT33" s="99" t="e">
        <f t="shared" si="21"/>
        <v>#DIV/0!</v>
      </c>
      <c r="BU33" s="55" t="e">
        <f t="shared" si="22"/>
        <v>#VALUE!</v>
      </c>
      <c r="BV33" s="98" t="e">
        <f t="shared" ref="BV33:BV41" si="122">AB33/BU33</f>
        <v>#VALUE!</v>
      </c>
      <c r="BW33" s="99" t="e">
        <f t="shared" si="23"/>
        <v>#DIV/0!</v>
      </c>
      <c r="BX33" s="55" t="e">
        <f t="shared" si="24"/>
        <v>#VALUE!</v>
      </c>
      <c r="BY33" s="98" t="e">
        <f t="shared" ref="BY33:BY41" si="123">AD33/BX33</f>
        <v>#VALUE!</v>
      </c>
      <c r="BZ33" s="99" t="e">
        <f t="shared" si="25"/>
        <v>#DIV/0!</v>
      </c>
      <c r="CA33" s="55" t="e">
        <f t="shared" si="26"/>
        <v>#VALUE!</v>
      </c>
      <c r="CB33" s="98" t="e">
        <f t="shared" ref="CB33:CB41" si="124">AF33/CA33</f>
        <v>#VALUE!</v>
      </c>
      <c r="CC33" s="99" t="e">
        <f t="shared" si="27"/>
        <v>#DIV/0!</v>
      </c>
      <c r="CD33" s="55" t="e">
        <f t="shared" si="28"/>
        <v>#VALUE!</v>
      </c>
      <c r="CE33" s="95" t="e">
        <f t="shared" si="50"/>
        <v>#VALUE!</v>
      </c>
      <c r="CF33" s="99" t="e">
        <f t="shared" si="29"/>
        <v>#DIV/0!</v>
      </c>
      <c r="CG33" s="23" t="e">
        <f t="shared" si="30"/>
        <v>#VALUE!</v>
      </c>
      <c r="CH33" s="95" t="e">
        <f t="shared" ref="CH33:CH41" si="125">AJ33/CG33</f>
        <v>#VALUE!</v>
      </c>
      <c r="CI33" s="96" t="e">
        <f t="shared" si="31"/>
        <v>#DIV/0!</v>
      </c>
      <c r="CJ33" s="23" t="e">
        <f t="shared" si="32"/>
        <v>#VALUE!</v>
      </c>
      <c r="CK33" s="95" t="e">
        <f t="shared" ref="CK33:CK41" si="126">AL33/CJ33</f>
        <v>#VALUE!</v>
      </c>
      <c r="CL33" s="96" t="e">
        <f t="shared" si="33"/>
        <v>#DIV/0!</v>
      </c>
    </row>
    <row r="34" spans="1:90" x14ac:dyDescent="0.2">
      <c r="A34" s="21">
        <v>3</v>
      </c>
      <c r="B34" s="22" t="str">
        <f>'Posters Trimestres'!A39</f>
        <v>Réa-SC</v>
      </c>
      <c r="C34" s="23">
        <f>Saisie!A81</f>
        <v>0</v>
      </c>
      <c r="D34" s="23">
        <f>Saisie!B81</f>
        <v>0</v>
      </c>
      <c r="E34" s="23" t="str">
        <f>Saisie!C81</f>
        <v/>
      </c>
      <c r="F34" s="23">
        <f>Saisie!D81</f>
        <v>0</v>
      </c>
      <c r="G34" s="23">
        <f>Saisie!E81</f>
        <v>0</v>
      </c>
      <c r="H34" s="23">
        <f>Saisie!F81</f>
        <v>0</v>
      </c>
      <c r="I34" s="23">
        <f>Saisie!G81</f>
        <v>0</v>
      </c>
      <c r="J34" s="23">
        <f>Saisie!H81</f>
        <v>0</v>
      </c>
      <c r="K34" s="23">
        <f>Saisie!I81</f>
        <v>0</v>
      </c>
      <c r="L34" s="23">
        <f>IF(Saisie!J81="",F34+H34+J34,Saisie!J81)</f>
        <v>0</v>
      </c>
      <c r="M34" s="23">
        <f>IF(Saisie!K81="",G34+I34+K34,Saisie!K81)</f>
        <v>0</v>
      </c>
      <c r="N34" s="23">
        <f>Saisie!L81</f>
        <v>0</v>
      </c>
      <c r="O34" s="23">
        <f>Saisie!M81</f>
        <v>0</v>
      </c>
      <c r="P34" s="23">
        <f>Saisie!N81</f>
        <v>0</v>
      </c>
      <c r="Q34" s="23">
        <f>Saisie!O81</f>
        <v>0</v>
      </c>
      <c r="R34" s="23">
        <f>Saisie!P81</f>
        <v>0</v>
      </c>
      <c r="S34" s="23">
        <f>Saisie!Q81</f>
        <v>0</v>
      </c>
      <c r="T34" s="23">
        <f>IF(Saisie!R81="",N34+P34+R34,Saisie!R81)</f>
        <v>0</v>
      </c>
      <c r="U34" s="23">
        <f>IF(Saisie!S81="",O34+Q34+S34,Saisie!S81)</f>
        <v>0</v>
      </c>
      <c r="V34" s="23">
        <f>Saisie!T81</f>
        <v>0</v>
      </c>
      <c r="W34" s="23">
        <f>Saisie!U81</f>
        <v>0</v>
      </c>
      <c r="X34" s="23">
        <f>Saisie!V81</f>
        <v>0</v>
      </c>
      <c r="Y34" s="23">
        <f>Saisie!W81</f>
        <v>0</v>
      </c>
      <c r="Z34" s="23">
        <f>Saisie!X81</f>
        <v>0</v>
      </c>
      <c r="AA34" s="23">
        <f>Saisie!Y81</f>
        <v>0</v>
      </c>
      <c r="AB34" s="23">
        <f>IF(Saisie!Z81="",V34+X34+Z34,Saisie!Z81)</f>
        <v>0</v>
      </c>
      <c r="AC34" s="23">
        <f>IF(Saisie!AA81="",W34+Y34+AA34,Saisie!AA81)</f>
        <v>0</v>
      </c>
      <c r="AD34" s="23">
        <f>Saisie!AB81</f>
        <v>0</v>
      </c>
      <c r="AE34" s="23">
        <f>Saisie!AC81</f>
        <v>0</v>
      </c>
      <c r="AF34" s="23">
        <f>Saisie!AD81</f>
        <v>0</v>
      </c>
      <c r="AG34" s="23">
        <f>Saisie!AE81</f>
        <v>0</v>
      </c>
      <c r="AH34" s="23">
        <f>Saisie!AF81</f>
        <v>0</v>
      </c>
      <c r="AI34" s="23">
        <f>Saisie!AG81</f>
        <v>0</v>
      </c>
      <c r="AJ34" s="23">
        <f>IF(Saisie!AH81="",AD34+AF34+AH34,Saisie!AH81)</f>
        <v>0</v>
      </c>
      <c r="AK34" s="23">
        <f>IF(Saisie!AI81="",AE34+AG34+AI34,Saisie!AI81)</f>
        <v>0</v>
      </c>
      <c r="AL34" s="23">
        <f t="shared" si="109"/>
        <v>0</v>
      </c>
      <c r="AM34" s="23">
        <f t="shared" si="110"/>
        <v>0</v>
      </c>
      <c r="AN34" s="55" t="e">
        <f t="shared" ref="AN34:AN65" si="127">E34*G34*(volume_friction/1000)</f>
        <v>#VALUE!</v>
      </c>
      <c r="AO34" s="98" t="e">
        <f t="shared" si="111"/>
        <v>#VALUE!</v>
      </c>
      <c r="AP34" s="99" t="e">
        <f t="shared" ref="AP34:AP65" si="128">F34/G34/(volume_friction/1000)</f>
        <v>#DIV/0!</v>
      </c>
      <c r="AQ34" s="55" t="e">
        <f t="shared" ref="AQ34:AQ65" si="129">E34*I34*(volume_friction/1000)</f>
        <v>#VALUE!</v>
      </c>
      <c r="AR34" s="98" t="e">
        <f t="shared" si="112"/>
        <v>#VALUE!</v>
      </c>
      <c r="AS34" s="99" t="e">
        <f t="shared" ref="AS34:AS65" si="130">H34/I34/(volume_friction/1000)</f>
        <v>#DIV/0!</v>
      </c>
      <c r="AT34" s="55" t="e">
        <f t="shared" ref="AT34:AT65" si="131">E34*K34*(volume_friction/1000)</f>
        <v>#VALUE!</v>
      </c>
      <c r="AU34" s="98" t="e">
        <f t="shared" si="113"/>
        <v>#VALUE!</v>
      </c>
      <c r="AV34" s="99" t="e">
        <f t="shared" ref="AV34:AV65" si="132">J34/K34/(volume_friction/1000)</f>
        <v>#DIV/0!</v>
      </c>
      <c r="AW34" s="55" t="e">
        <f t="shared" ref="AW34:AW65" si="133">E34*M34*(volume_friction/1000)</f>
        <v>#VALUE!</v>
      </c>
      <c r="AX34" s="98" t="e">
        <f t="shared" si="114"/>
        <v>#VALUE!</v>
      </c>
      <c r="AY34" s="99" t="e">
        <f t="shared" ref="AY34:AY65" si="134">L34/M34/(volume_friction/1000)</f>
        <v>#DIV/0!</v>
      </c>
      <c r="AZ34" s="55" t="e">
        <f t="shared" ref="AZ34:AZ65" si="135">E34*O34*(volume_friction/1000)</f>
        <v>#VALUE!</v>
      </c>
      <c r="BA34" s="98" t="e">
        <f t="shared" si="115"/>
        <v>#VALUE!</v>
      </c>
      <c r="BB34" s="99" t="e">
        <f t="shared" ref="BB34:BB65" si="136">N34/O34/(volume_friction/1000)</f>
        <v>#DIV/0!</v>
      </c>
      <c r="BC34" s="55" t="e">
        <f t="shared" ref="BC34:BC65" si="137">E34*Q34*(volume_friction/1000)</f>
        <v>#VALUE!</v>
      </c>
      <c r="BD34" s="98" t="e">
        <f t="shared" si="116"/>
        <v>#VALUE!</v>
      </c>
      <c r="BE34" s="99" t="e">
        <f t="shared" ref="BE34:BE65" si="138">P34/Q34/(volume_friction/1000)</f>
        <v>#DIV/0!</v>
      </c>
      <c r="BF34" s="55" t="e">
        <f t="shared" ref="BF34:BF65" si="139">E34*S34*(volume_friction/1000)</f>
        <v>#VALUE!</v>
      </c>
      <c r="BG34" s="98" t="e">
        <f t="shared" si="117"/>
        <v>#VALUE!</v>
      </c>
      <c r="BH34" s="99" t="e">
        <f t="shared" ref="BH34:BH65" si="140">R34/S34/(volume_friction/1000)</f>
        <v>#DIV/0!</v>
      </c>
      <c r="BI34" s="55" t="e">
        <f t="shared" ref="BI34:BI65" si="141">E34*U34*(volume_friction/1000)</f>
        <v>#VALUE!</v>
      </c>
      <c r="BJ34" s="98" t="e">
        <f t="shared" si="118"/>
        <v>#VALUE!</v>
      </c>
      <c r="BK34" s="99" t="e">
        <f t="shared" ref="BK34:BK65" si="142">T34/U34/(volume_friction/1000)</f>
        <v>#DIV/0!</v>
      </c>
      <c r="BL34" s="55" t="e">
        <f t="shared" ref="BL34:BL65" si="143">E34*W34*(volume_friction/1000)</f>
        <v>#VALUE!</v>
      </c>
      <c r="BM34" s="98" t="e">
        <f t="shared" si="119"/>
        <v>#VALUE!</v>
      </c>
      <c r="BN34" s="99" t="e">
        <f t="shared" ref="BN34:BN65" si="144">V34/W34/(volume_friction/1000)</f>
        <v>#DIV/0!</v>
      </c>
      <c r="BO34" s="55" t="e">
        <f t="shared" ref="BO34:BO65" si="145">E34*Y34*(volume_friction/1000)</f>
        <v>#VALUE!</v>
      </c>
      <c r="BP34" s="98" t="e">
        <f t="shared" si="120"/>
        <v>#VALUE!</v>
      </c>
      <c r="BQ34" s="99" t="e">
        <f t="shared" ref="BQ34:BQ65" si="146">X34/Y34/(volume_friction/1000)</f>
        <v>#DIV/0!</v>
      </c>
      <c r="BR34" s="55" t="e">
        <f t="shared" ref="BR34:BR65" si="147">E34*AA34*(volume_friction/1000)</f>
        <v>#VALUE!</v>
      </c>
      <c r="BS34" s="98" t="e">
        <f t="shared" si="121"/>
        <v>#VALUE!</v>
      </c>
      <c r="BT34" s="99" t="e">
        <f t="shared" ref="BT34:BT65" si="148">Z34/AA34/(volume_friction/1000)</f>
        <v>#DIV/0!</v>
      </c>
      <c r="BU34" s="55" t="e">
        <f t="shared" ref="BU34:BU65" si="149">E34*AC34*(volume_friction/1000)</f>
        <v>#VALUE!</v>
      </c>
      <c r="BV34" s="98" t="e">
        <f t="shared" si="122"/>
        <v>#VALUE!</v>
      </c>
      <c r="BW34" s="99" t="e">
        <f t="shared" ref="BW34:BW65" si="150">AB34/AC34/(volume_friction/1000)</f>
        <v>#DIV/0!</v>
      </c>
      <c r="BX34" s="55" t="e">
        <f t="shared" ref="BX34:BX65" si="151">E34*AE34*(volume_friction/1000)</f>
        <v>#VALUE!</v>
      </c>
      <c r="BY34" s="98" t="e">
        <f t="shared" si="123"/>
        <v>#VALUE!</v>
      </c>
      <c r="BZ34" s="99" t="e">
        <f t="shared" ref="BZ34:BZ65" si="152">AD34/AE34/(volume_friction/1000)</f>
        <v>#DIV/0!</v>
      </c>
      <c r="CA34" s="55" t="e">
        <f t="shared" ref="CA34:CA65" si="153">E34*AG34*(volume_friction/1000)</f>
        <v>#VALUE!</v>
      </c>
      <c r="CB34" s="98" t="e">
        <f t="shared" si="124"/>
        <v>#VALUE!</v>
      </c>
      <c r="CC34" s="99" t="e">
        <f t="shared" ref="CC34:CC65" si="154">AF34/AG34/(volume_friction/1000)</f>
        <v>#DIV/0!</v>
      </c>
      <c r="CD34" s="55" t="e">
        <f t="shared" ref="CD34:CD65" si="155">E34*AI34*(volume_friction/1000)</f>
        <v>#VALUE!</v>
      </c>
      <c r="CE34" s="95" t="e">
        <f t="shared" si="50"/>
        <v>#VALUE!</v>
      </c>
      <c r="CF34" s="99" t="e">
        <f t="shared" ref="CF34:CF65" si="156">AH34/AI34/(volume_friction/1000)</f>
        <v>#DIV/0!</v>
      </c>
      <c r="CG34" s="23" t="e">
        <f t="shared" ref="CG34:CG65" si="157">E34*AK34*(volume_friction/1000)</f>
        <v>#VALUE!</v>
      </c>
      <c r="CH34" s="95" t="e">
        <f t="shared" si="125"/>
        <v>#VALUE!</v>
      </c>
      <c r="CI34" s="96" t="e">
        <f t="shared" ref="CI34:CI65" si="158">AJ34/AK34/(volume_friction/1000)</f>
        <v>#DIV/0!</v>
      </c>
      <c r="CJ34" s="23" t="e">
        <f t="shared" ref="CJ34:CJ65" si="159">E34*AM34*(volume_friction/1000)</f>
        <v>#VALUE!</v>
      </c>
      <c r="CK34" s="95" t="e">
        <f t="shared" si="126"/>
        <v>#VALUE!</v>
      </c>
      <c r="CL34" s="96" t="e">
        <f t="shared" ref="CL34:CL65" si="160">AL34/AM34/(volume_friction/1000)</f>
        <v>#DIV/0!</v>
      </c>
    </row>
    <row r="35" spans="1:90" x14ac:dyDescent="0.2">
      <c r="A35" s="21">
        <v>4</v>
      </c>
      <c r="B35" s="22" t="str">
        <f>'Posters Trimestres'!A39</f>
        <v>Réa-SC</v>
      </c>
      <c r="C35" s="23">
        <f>Saisie!A82</f>
        <v>0</v>
      </c>
      <c r="D35" s="23">
        <f>Saisie!B82</f>
        <v>0</v>
      </c>
      <c r="E35" s="23" t="str">
        <f>Saisie!C82</f>
        <v/>
      </c>
      <c r="F35" s="23">
        <f>Saisie!D82</f>
        <v>0</v>
      </c>
      <c r="G35" s="23">
        <f>Saisie!E82</f>
        <v>0</v>
      </c>
      <c r="H35" s="23">
        <f>Saisie!F82</f>
        <v>0</v>
      </c>
      <c r="I35" s="23">
        <f>Saisie!G82</f>
        <v>0</v>
      </c>
      <c r="J35" s="23">
        <f>Saisie!H82</f>
        <v>0</v>
      </c>
      <c r="K35" s="23">
        <f>Saisie!I82</f>
        <v>0</v>
      </c>
      <c r="L35" s="23">
        <f>IF(Saisie!J82="",F35+H35+J35,Saisie!J82)</f>
        <v>0</v>
      </c>
      <c r="M35" s="23">
        <f>IF(Saisie!K82="",G35+I35+K35,Saisie!K82)</f>
        <v>0</v>
      </c>
      <c r="N35" s="23">
        <f>Saisie!L82</f>
        <v>0</v>
      </c>
      <c r="O35" s="23">
        <f>Saisie!M82</f>
        <v>0</v>
      </c>
      <c r="P35" s="23">
        <f>Saisie!N82</f>
        <v>0</v>
      </c>
      <c r="Q35" s="23">
        <f>Saisie!O82</f>
        <v>0</v>
      </c>
      <c r="R35" s="23">
        <f>Saisie!P82</f>
        <v>0</v>
      </c>
      <c r="S35" s="23">
        <f>Saisie!Q82</f>
        <v>0</v>
      </c>
      <c r="T35" s="23">
        <f>IF(Saisie!R82="",N35+P35+R35,Saisie!R82)</f>
        <v>0</v>
      </c>
      <c r="U35" s="23">
        <f>IF(Saisie!S82="",O35+Q35+S35,Saisie!S82)</f>
        <v>0</v>
      </c>
      <c r="V35" s="23">
        <f>Saisie!T82</f>
        <v>0</v>
      </c>
      <c r="W35" s="23">
        <f>Saisie!U82</f>
        <v>0</v>
      </c>
      <c r="X35" s="23">
        <f>Saisie!V82</f>
        <v>0</v>
      </c>
      <c r="Y35" s="23">
        <f>Saisie!W82</f>
        <v>0</v>
      </c>
      <c r="Z35" s="23">
        <f>Saisie!X82</f>
        <v>0</v>
      </c>
      <c r="AA35" s="23">
        <f>Saisie!Y82</f>
        <v>0</v>
      </c>
      <c r="AB35" s="23">
        <f>IF(Saisie!Z82="",V35+X35+Z35,Saisie!Z82)</f>
        <v>0</v>
      </c>
      <c r="AC35" s="23">
        <f>IF(Saisie!AA82="",W35+Y35+AA35,Saisie!AA82)</f>
        <v>0</v>
      </c>
      <c r="AD35" s="23">
        <f>Saisie!AB82</f>
        <v>0</v>
      </c>
      <c r="AE35" s="23">
        <f>Saisie!AC82</f>
        <v>0</v>
      </c>
      <c r="AF35" s="23">
        <f>Saisie!AD82</f>
        <v>0</v>
      </c>
      <c r="AG35" s="23">
        <f>Saisie!AE82</f>
        <v>0</v>
      </c>
      <c r="AH35" s="23">
        <f>Saisie!AF82</f>
        <v>0</v>
      </c>
      <c r="AI35" s="23">
        <f>Saisie!AG82</f>
        <v>0</v>
      </c>
      <c r="AJ35" s="23">
        <f>IF(Saisie!AH82="",AD35+AF35+AH35,Saisie!AH82)</f>
        <v>0</v>
      </c>
      <c r="AK35" s="23">
        <f>IF(Saisie!AI82="",AE35+AG35+AI35,Saisie!AI82)</f>
        <v>0</v>
      </c>
      <c r="AL35" s="23">
        <f t="shared" si="109"/>
        <v>0</v>
      </c>
      <c r="AM35" s="23">
        <f t="shared" si="110"/>
        <v>0</v>
      </c>
      <c r="AN35" s="55" t="e">
        <f t="shared" si="127"/>
        <v>#VALUE!</v>
      </c>
      <c r="AO35" s="98" t="e">
        <f t="shared" si="111"/>
        <v>#VALUE!</v>
      </c>
      <c r="AP35" s="99" t="e">
        <f t="shared" si="128"/>
        <v>#DIV/0!</v>
      </c>
      <c r="AQ35" s="55" t="e">
        <f t="shared" si="129"/>
        <v>#VALUE!</v>
      </c>
      <c r="AR35" s="98" t="e">
        <f t="shared" si="112"/>
        <v>#VALUE!</v>
      </c>
      <c r="AS35" s="99" t="e">
        <f t="shared" si="130"/>
        <v>#DIV/0!</v>
      </c>
      <c r="AT35" s="55" t="e">
        <f t="shared" si="131"/>
        <v>#VALUE!</v>
      </c>
      <c r="AU35" s="98" t="e">
        <f t="shared" si="113"/>
        <v>#VALUE!</v>
      </c>
      <c r="AV35" s="99" t="e">
        <f t="shared" si="132"/>
        <v>#DIV/0!</v>
      </c>
      <c r="AW35" s="55" t="e">
        <f t="shared" si="133"/>
        <v>#VALUE!</v>
      </c>
      <c r="AX35" s="98" t="e">
        <f t="shared" si="114"/>
        <v>#VALUE!</v>
      </c>
      <c r="AY35" s="99" t="e">
        <f t="shared" si="134"/>
        <v>#DIV/0!</v>
      </c>
      <c r="AZ35" s="55" t="e">
        <f t="shared" si="135"/>
        <v>#VALUE!</v>
      </c>
      <c r="BA35" s="98" t="e">
        <f t="shared" si="115"/>
        <v>#VALUE!</v>
      </c>
      <c r="BB35" s="99" t="e">
        <f t="shared" si="136"/>
        <v>#DIV/0!</v>
      </c>
      <c r="BC35" s="55" t="e">
        <f t="shared" si="137"/>
        <v>#VALUE!</v>
      </c>
      <c r="BD35" s="98" t="e">
        <f t="shared" si="116"/>
        <v>#VALUE!</v>
      </c>
      <c r="BE35" s="99" t="e">
        <f t="shared" si="138"/>
        <v>#DIV/0!</v>
      </c>
      <c r="BF35" s="55" t="e">
        <f t="shared" si="139"/>
        <v>#VALUE!</v>
      </c>
      <c r="BG35" s="98" t="e">
        <f t="shared" si="117"/>
        <v>#VALUE!</v>
      </c>
      <c r="BH35" s="99" t="e">
        <f t="shared" si="140"/>
        <v>#DIV/0!</v>
      </c>
      <c r="BI35" s="55" t="e">
        <f t="shared" si="141"/>
        <v>#VALUE!</v>
      </c>
      <c r="BJ35" s="98" t="e">
        <f t="shared" si="118"/>
        <v>#VALUE!</v>
      </c>
      <c r="BK35" s="99" t="e">
        <f t="shared" si="142"/>
        <v>#DIV/0!</v>
      </c>
      <c r="BL35" s="55" t="e">
        <f t="shared" si="143"/>
        <v>#VALUE!</v>
      </c>
      <c r="BM35" s="98" t="e">
        <f t="shared" si="119"/>
        <v>#VALUE!</v>
      </c>
      <c r="BN35" s="99" t="e">
        <f t="shared" si="144"/>
        <v>#DIV/0!</v>
      </c>
      <c r="BO35" s="55" t="e">
        <f t="shared" si="145"/>
        <v>#VALUE!</v>
      </c>
      <c r="BP35" s="98" t="e">
        <f t="shared" si="120"/>
        <v>#VALUE!</v>
      </c>
      <c r="BQ35" s="99" t="e">
        <f t="shared" si="146"/>
        <v>#DIV/0!</v>
      </c>
      <c r="BR35" s="55" t="e">
        <f t="shared" si="147"/>
        <v>#VALUE!</v>
      </c>
      <c r="BS35" s="98" t="e">
        <f t="shared" si="121"/>
        <v>#VALUE!</v>
      </c>
      <c r="BT35" s="99" t="e">
        <f t="shared" si="148"/>
        <v>#DIV/0!</v>
      </c>
      <c r="BU35" s="55" t="e">
        <f t="shared" si="149"/>
        <v>#VALUE!</v>
      </c>
      <c r="BV35" s="98" t="e">
        <f t="shared" si="122"/>
        <v>#VALUE!</v>
      </c>
      <c r="BW35" s="99" t="e">
        <f t="shared" si="150"/>
        <v>#DIV/0!</v>
      </c>
      <c r="BX35" s="55" t="e">
        <f t="shared" si="151"/>
        <v>#VALUE!</v>
      </c>
      <c r="BY35" s="98" t="e">
        <f t="shared" si="123"/>
        <v>#VALUE!</v>
      </c>
      <c r="BZ35" s="99" t="e">
        <f t="shared" si="152"/>
        <v>#DIV/0!</v>
      </c>
      <c r="CA35" s="55" t="e">
        <f t="shared" si="153"/>
        <v>#VALUE!</v>
      </c>
      <c r="CB35" s="98" t="e">
        <f t="shared" si="124"/>
        <v>#VALUE!</v>
      </c>
      <c r="CC35" s="99" t="e">
        <f t="shared" si="154"/>
        <v>#DIV/0!</v>
      </c>
      <c r="CD35" s="55" t="e">
        <f t="shared" si="155"/>
        <v>#VALUE!</v>
      </c>
      <c r="CE35" s="95" t="e">
        <f t="shared" si="50"/>
        <v>#VALUE!</v>
      </c>
      <c r="CF35" s="99" t="e">
        <f t="shared" si="156"/>
        <v>#DIV/0!</v>
      </c>
      <c r="CG35" s="23" t="e">
        <f t="shared" si="157"/>
        <v>#VALUE!</v>
      </c>
      <c r="CH35" s="95" t="e">
        <f t="shared" si="125"/>
        <v>#VALUE!</v>
      </c>
      <c r="CI35" s="96" t="e">
        <f t="shared" si="158"/>
        <v>#DIV/0!</v>
      </c>
      <c r="CJ35" s="23" t="e">
        <f t="shared" si="159"/>
        <v>#VALUE!</v>
      </c>
      <c r="CK35" s="95" t="e">
        <f t="shared" si="126"/>
        <v>#VALUE!</v>
      </c>
      <c r="CL35" s="96" t="e">
        <f t="shared" si="160"/>
        <v>#DIV/0!</v>
      </c>
    </row>
    <row r="36" spans="1:90" x14ac:dyDescent="0.2">
      <c r="A36" s="21">
        <v>5</v>
      </c>
      <c r="B36" s="22" t="str">
        <f>'Posters Trimestres'!A39</f>
        <v>Réa-SC</v>
      </c>
      <c r="C36" s="23">
        <f>Saisie!A83</f>
        <v>0</v>
      </c>
      <c r="D36" s="23">
        <f>Saisie!B83</f>
        <v>0</v>
      </c>
      <c r="E36" s="23" t="str">
        <f>Saisie!C83</f>
        <v/>
      </c>
      <c r="F36" s="23">
        <f>Saisie!D83</f>
        <v>0</v>
      </c>
      <c r="G36" s="23">
        <f>Saisie!E83</f>
        <v>0</v>
      </c>
      <c r="H36" s="23">
        <f>Saisie!F83</f>
        <v>0</v>
      </c>
      <c r="I36" s="23">
        <f>Saisie!G83</f>
        <v>0</v>
      </c>
      <c r="J36" s="23">
        <f>Saisie!H83</f>
        <v>0</v>
      </c>
      <c r="K36" s="23">
        <f>Saisie!I83</f>
        <v>0</v>
      </c>
      <c r="L36" s="23">
        <f>IF(Saisie!J83="",F36+H36+J36,Saisie!J83)</f>
        <v>0</v>
      </c>
      <c r="M36" s="23">
        <f>IF(Saisie!K83="",G36+I36+K36,Saisie!K83)</f>
        <v>0</v>
      </c>
      <c r="N36" s="23">
        <f>Saisie!L83</f>
        <v>0</v>
      </c>
      <c r="O36" s="23">
        <f>Saisie!M83</f>
        <v>0</v>
      </c>
      <c r="P36" s="23">
        <f>Saisie!N83</f>
        <v>0</v>
      </c>
      <c r="Q36" s="23">
        <f>Saisie!O83</f>
        <v>0</v>
      </c>
      <c r="R36" s="23">
        <f>Saisie!P83</f>
        <v>0</v>
      </c>
      <c r="S36" s="23">
        <f>Saisie!Q83</f>
        <v>0</v>
      </c>
      <c r="T36" s="23">
        <f>IF(Saisie!R83="",N36+P36+R36,Saisie!R83)</f>
        <v>0</v>
      </c>
      <c r="U36" s="23">
        <f>IF(Saisie!S83="",O36+Q36+S36,Saisie!S83)</f>
        <v>0</v>
      </c>
      <c r="V36" s="23">
        <f>Saisie!T83</f>
        <v>0</v>
      </c>
      <c r="W36" s="23">
        <f>Saisie!U83</f>
        <v>0</v>
      </c>
      <c r="X36" s="23">
        <f>Saisie!V83</f>
        <v>0</v>
      </c>
      <c r="Y36" s="23">
        <f>Saisie!W83</f>
        <v>0</v>
      </c>
      <c r="Z36" s="23">
        <f>Saisie!X83</f>
        <v>0</v>
      </c>
      <c r="AA36" s="23">
        <f>Saisie!Y83</f>
        <v>0</v>
      </c>
      <c r="AB36" s="23">
        <f>IF(Saisie!Z83="",V36+X36+Z36,Saisie!Z83)</f>
        <v>0</v>
      </c>
      <c r="AC36" s="23">
        <f>IF(Saisie!AA83="",W36+Y36+AA36,Saisie!AA83)</f>
        <v>0</v>
      </c>
      <c r="AD36" s="23">
        <f>Saisie!AB83</f>
        <v>0</v>
      </c>
      <c r="AE36" s="23">
        <f>Saisie!AC83</f>
        <v>0</v>
      </c>
      <c r="AF36" s="23">
        <f>Saisie!AD83</f>
        <v>0</v>
      </c>
      <c r="AG36" s="23">
        <f>Saisie!AE83</f>
        <v>0</v>
      </c>
      <c r="AH36" s="23">
        <f>Saisie!AF83</f>
        <v>0</v>
      </c>
      <c r="AI36" s="23">
        <f>Saisie!AG83</f>
        <v>0</v>
      </c>
      <c r="AJ36" s="23">
        <f>IF(Saisie!AH83="",AD36+AF36+AH36,Saisie!AH83)</f>
        <v>0</v>
      </c>
      <c r="AK36" s="23">
        <f>IF(Saisie!AI83="",AE36+AG36+AI36,Saisie!AI83)</f>
        <v>0</v>
      </c>
      <c r="AL36" s="23">
        <f t="shared" si="109"/>
        <v>0</v>
      </c>
      <c r="AM36" s="23">
        <f t="shared" si="110"/>
        <v>0</v>
      </c>
      <c r="AN36" s="55" t="e">
        <f t="shared" si="127"/>
        <v>#VALUE!</v>
      </c>
      <c r="AO36" s="98" t="e">
        <f t="shared" si="111"/>
        <v>#VALUE!</v>
      </c>
      <c r="AP36" s="99" t="e">
        <f t="shared" si="128"/>
        <v>#DIV/0!</v>
      </c>
      <c r="AQ36" s="55" t="e">
        <f t="shared" si="129"/>
        <v>#VALUE!</v>
      </c>
      <c r="AR36" s="98" t="e">
        <f t="shared" si="112"/>
        <v>#VALUE!</v>
      </c>
      <c r="AS36" s="99" t="e">
        <f t="shared" si="130"/>
        <v>#DIV/0!</v>
      </c>
      <c r="AT36" s="55" t="e">
        <f t="shared" si="131"/>
        <v>#VALUE!</v>
      </c>
      <c r="AU36" s="98" t="e">
        <f t="shared" si="113"/>
        <v>#VALUE!</v>
      </c>
      <c r="AV36" s="99" t="e">
        <f t="shared" si="132"/>
        <v>#DIV/0!</v>
      </c>
      <c r="AW36" s="55" t="e">
        <f t="shared" si="133"/>
        <v>#VALUE!</v>
      </c>
      <c r="AX36" s="98" t="e">
        <f t="shared" si="114"/>
        <v>#VALUE!</v>
      </c>
      <c r="AY36" s="99" t="e">
        <f t="shared" si="134"/>
        <v>#DIV/0!</v>
      </c>
      <c r="AZ36" s="55" t="e">
        <f t="shared" si="135"/>
        <v>#VALUE!</v>
      </c>
      <c r="BA36" s="98" t="e">
        <f t="shared" si="115"/>
        <v>#VALUE!</v>
      </c>
      <c r="BB36" s="99" t="e">
        <f t="shared" si="136"/>
        <v>#DIV/0!</v>
      </c>
      <c r="BC36" s="55" t="e">
        <f t="shared" si="137"/>
        <v>#VALUE!</v>
      </c>
      <c r="BD36" s="98" t="e">
        <f t="shared" si="116"/>
        <v>#VALUE!</v>
      </c>
      <c r="BE36" s="99" t="e">
        <f t="shared" si="138"/>
        <v>#DIV/0!</v>
      </c>
      <c r="BF36" s="55" t="e">
        <f t="shared" si="139"/>
        <v>#VALUE!</v>
      </c>
      <c r="BG36" s="98" t="e">
        <f t="shared" si="117"/>
        <v>#VALUE!</v>
      </c>
      <c r="BH36" s="99" t="e">
        <f t="shared" si="140"/>
        <v>#DIV/0!</v>
      </c>
      <c r="BI36" s="55" t="e">
        <f t="shared" si="141"/>
        <v>#VALUE!</v>
      </c>
      <c r="BJ36" s="98" t="e">
        <f t="shared" si="118"/>
        <v>#VALUE!</v>
      </c>
      <c r="BK36" s="99" t="e">
        <f t="shared" si="142"/>
        <v>#DIV/0!</v>
      </c>
      <c r="BL36" s="55" t="e">
        <f t="shared" si="143"/>
        <v>#VALUE!</v>
      </c>
      <c r="BM36" s="98" t="e">
        <f t="shared" si="119"/>
        <v>#VALUE!</v>
      </c>
      <c r="BN36" s="99" t="e">
        <f t="shared" si="144"/>
        <v>#DIV/0!</v>
      </c>
      <c r="BO36" s="55" t="e">
        <f t="shared" si="145"/>
        <v>#VALUE!</v>
      </c>
      <c r="BP36" s="98" t="e">
        <f t="shared" si="120"/>
        <v>#VALUE!</v>
      </c>
      <c r="BQ36" s="99" t="e">
        <f t="shared" si="146"/>
        <v>#DIV/0!</v>
      </c>
      <c r="BR36" s="55" t="e">
        <f t="shared" si="147"/>
        <v>#VALUE!</v>
      </c>
      <c r="BS36" s="98" t="e">
        <f t="shared" si="121"/>
        <v>#VALUE!</v>
      </c>
      <c r="BT36" s="99" t="e">
        <f t="shared" si="148"/>
        <v>#DIV/0!</v>
      </c>
      <c r="BU36" s="55" t="e">
        <f t="shared" si="149"/>
        <v>#VALUE!</v>
      </c>
      <c r="BV36" s="98" t="e">
        <f t="shared" si="122"/>
        <v>#VALUE!</v>
      </c>
      <c r="BW36" s="99" t="e">
        <f t="shared" si="150"/>
        <v>#DIV/0!</v>
      </c>
      <c r="BX36" s="55" t="e">
        <f t="shared" si="151"/>
        <v>#VALUE!</v>
      </c>
      <c r="BY36" s="98" t="e">
        <f t="shared" si="123"/>
        <v>#VALUE!</v>
      </c>
      <c r="BZ36" s="99" t="e">
        <f t="shared" si="152"/>
        <v>#DIV/0!</v>
      </c>
      <c r="CA36" s="55" t="e">
        <f t="shared" si="153"/>
        <v>#VALUE!</v>
      </c>
      <c r="CB36" s="98" t="e">
        <f t="shared" si="124"/>
        <v>#VALUE!</v>
      </c>
      <c r="CC36" s="99" t="e">
        <f t="shared" si="154"/>
        <v>#DIV/0!</v>
      </c>
      <c r="CD36" s="55" t="e">
        <f t="shared" si="155"/>
        <v>#VALUE!</v>
      </c>
      <c r="CE36" s="95" t="e">
        <f t="shared" si="50"/>
        <v>#VALUE!</v>
      </c>
      <c r="CF36" s="99" t="e">
        <f t="shared" si="156"/>
        <v>#DIV/0!</v>
      </c>
      <c r="CG36" s="23" t="e">
        <f t="shared" si="157"/>
        <v>#VALUE!</v>
      </c>
      <c r="CH36" s="95" t="e">
        <f t="shared" si="125"/>
        <v>#VALUE!</v>
      </c>
      <c r="CI36" s="96" t="e">
        <f t="shared" si="158"/>
        <v>#DIV/0!</v>
      </c>
      <c r="CJ36" s="23" t="e">
        <f t="shared" si="159"/>
        <v>#VALUE!</v>
      </c>
      <c r="CK36" s="95" t="e">
        <f t="shared" si="126"/>
        <v>#VALUE!</v>
      </c>
      <c r="CL36" s="96" t="e">
        <f t="shared" si="160"/>
        <v>#DIV/0!</v>
      </c>
    </row>
    <row r="37" spans="1:90" x14ac:dyDescent="0.2">
      <c r="A37" s="21">
        <v>6</v>
      </c>
      <c r="B37" s="22" t="str">
        <f>'Posters Trimestres'!A39</f>
        <v>Réa-SC</v>
      </c>
      <c r="C37" s="23">
        <f>Saisie!A84</f>
        <v>0</v>
      </c>
      <c r="D37" s="23">
        <f>Saisie!B84</f>
        <v>0</v>
      </c>
      <c r="E37" s="23" t="str">
        <f>Saisie!C84</f>
        <v/>
      </c>
      <c r="F37" s="23">
        <f>Saisie!D84</f>
        <v>0</v>
      </c>
      <c r="G37" s="23">
        <f>Saisie!E84</f>
        <v>0</v>
      </c>
      <c r="H37" s="23">
        <f>Saisie!F84</f>
        <v>0</v>
      </c>
      <c r="I37" s="23">
        <f>Saisie!G84</f>
        <v>0</v>
      </c>
      <c r="J37" s="23">
        <f>Saisie!H84</f>
        <v>0</v>
      </c>
      <c r="K37" s="23">
        <f>Saisie!I84</f>
        <v>0</v>
      </c>
      <c r="L37" s="23">
        <f>IF(Saisie!J84="",F37+H37+J37,Saisie!J84)</f>
        <v>0</v>
      </c>
      <c r="M37" s="23">
        <f>IF(Saisie!K84="",G37+I37+K37,Saisie!K84)</f>
        <v>0</v>
      </c>
      <c r="N37" s="23">
        <f>Saisie!L84</f>
        <v>0</v>
      </c>
      <c r="O37" s="23">
        <f>Saisie!M84</f>
        <v>0</v>
      </c>
      <c r="P37" s="23">
        <f>Saisie!N84</f>
        <v>0</v>
      </c>
      <c r="Q37" s="23">
        <f>Saisie!O84</f>
        <v>0</v>
      </c>
      <c r="R37" s="23">
        <f>Saisie!P84</f>
        <v>0</v>
      </c>
      <c r="S37" s="23">
        <f>Saisie!Q84</f>
        <v>0</v>
      </c>
      <c r="T37" s="23">
        <f>IF(Saisie!R84="",N37+P37+R37,Saisie!R84)</f>
        <v>0</v>
      </c>
      <c r="U37" s="23">
        <f>IF(Saisie!S84="",O37+Q37+S37,Saisie!S84)</f>
        <v>0</v>
      </c>
      <c r="V37" s="23">
        <f>Saisie!T84</f>
        <v>0</v>
      </c>
      <c r="W37" s="23">
        <f>Saisie!U84</f>
        <v>0</v>
      </c>
      <c r="X37" s="23">
        <f>Saisie!V84</f>
        <v>0</v>
      </c>
      <c r="Y37" s="23">
        <f>Saisie!W84</f>
        <v>0</v>
      </c>
      <c r="Z37" s="23">
        <f>Saisie!X84</f>
        <v>0</v>
      </c>
      <c r="AA37" s="23">
        <f>Saisie!Y84</f>
        <v>0</v>
      </c>
      <c r="AB37" s="23">
        <f>IF(Saisie!Z84="",V37+X37+Z37,Saisie!Z84)</f>
        <v>0</v>
      </c>
      <c r="AC37" s="23">
        <f>IF(Saisie!AA84="",W37+Y37+AA37,Saisie!AA84)</f>
        <v>0</v>
      </c>
      <c r="AD37" s="23">
        <f>Saisie!AB84</f>
        <v>0</v>
      </c>
      <c r="AE37" s="23">
        <f>Saisie!AC84</f>
        <v>0</v>
      </c>
      <c r="AF37" s="23">
        <f>Saisie!AD84</f>
        <v>0</v>
      </c>
      <c r="AG37" s="23">
        <f>Saisie!AE84</f>
        <v>0</v>
      </c>
      <c r="AH37" s="23">
        <f>Saisie!AF84</f>
        <v>0</v>
      </c>
      <c r="AI37" s="23">
        <f>Saisie!AG84</f>
        <v>0</v>
      </c>
      <c r="AJ37" s="23">
        <f>IF(Saisie!AH84="",AD37+AF37+AH37,Saisie!AH84)</f>
        <v>0</v>
      </c>
      <c r="AK37" s="23">
        <f>IF(Saisie!AI84="",AE37+AG37+AI37,Saisie!AI84)</f>
        <v>0</v>
      </c>
      <c r="AL37" s="23">
        <f t="shared" si="109"/>
        <v>0</v>
      </c>
      <c r="AM37" s="23">
        <f t="shared" si="110"/>
        <v>0</v>
      </c>
      <c r="AN37" s="55" t="e">
        <f t="shared" si="127"/>
        <v>#VALUE!</v>
      </c>
      <c r="AO37" s="98" t="e">
        <f t="shared" si="111"/>
        <v>#VALUE!</v>
      </c>
      <c r="AP37" s="99" t="e">
        <f t="shared" si="128"/>
        <v>#DIV/0!</v>
      </c>
      <c r="AQ37" s="55" t="e">
        <f t="shared" si="129"/>
        <v>#VALUE!</v>
      </c>
      <c r="AR37" s="98" t="e">
        <f t="shared" si="112"/>
        <v>#VALUE!</v>
      </c>
      <c r="AS37" s="99" t="e">
        <f t="shared" si="130"/>
        <v>#DIV/0!</v>
      </c>
      <c r="AT37" s="55" t="e">
        <f t="shared" si="131"/>
        <v>#VALUE!</v>
      </c>
      <c r="AU37" s="98" t="e">
        <f t="shared" si="113"/>
        <v>#VALUE!</v>
      </c>
      <c r="AV37" s="99" t="e">
        <f t="shared" si="132"/>
        <v>#DIV/0!</v>
      </c>
      <c r="AW37" s="55" t="e">
        <f t="shared" si="133"/>
        <v>#VALUE!</v>
      </c>
      <c r="AX37" s="98" t="e">
        <f t="shared" si="114"/>
        <v>#VALUE!</v>
      </c>
      <c r="AY37" s="99" t="e">
        <f t="shared" si="134"/>
        <v>#DIV/0!</v>
      </c>
      <c r="AZ37" s="55" t="e">
        <f t="shared" si="135"/>
        <v>#VALUE!</v>
      </c>
      <c r="BA37" s="98" t="e">
        <f t="shared" si="115"/>
        <v>#VALUE!</v>
      </c>
      <c r="BB37" s="99" t="e">
        <f t="shared" si="136"/>
        <v>#DIV/0!</v>
      </c>
      <c r="BC37" s="55" t="e">
        <f t="shared" si="137"/>
        <v>#VALUE!</v>
      </c>
      <c r="BD37" s="98" t="e">
        <f t="shared" si="116"/>
        <v>#VALUE!</v>
      </c>
      <c r="BE37" s="99" t="e">
        <f t="shared" si="138"/>
        <v>#DIV/0!</v>
      </c>
      <c r="BF37" s="55" t="e">
        <f t="shared" si="139"/>
        <v>#VALUE!</v>
      </c>
      <c r="BG37" s="98" t="e">
        <f t="shared" si="117"/>
        <v>#VALUE!</v>
      </c>
      <c r="BH37" s="99" t="e">
        <f t="shared" si="140"/>
        <v>#DIV/0!</v>
      </c>
      <c r="BI37" s="55" t="e">
        <f t="shared" si="141"/>
        <v>#VALUE!</v>
      </c>
      <c r="BJ37" s="98" t="e">
        <f t="shared" si="118"/>
        <v>#VALUE!</v>
      </c>
      <c r="BK37" s="99" t="e">
        <f t="shared" si="142"/>
        <v>#DIV/0!</v>
      </c>
      <c r="BL37" s="55" t="e">
        <f t="shared" si="143"/>
        <v>#VALUE!</v>
      </c>
      <c r="BM37" s="98" t="e">
        <f t="shared" si="119"/>
        <v>#VALUE!</v>
      </c>
      <c r="BN37" s="99" t="e">
        <f t="shared" si="144"/>
        <v>#DIV/0!</v>
      </c>
      <c r="BO37" s="55" t="e">
        <f t="shared" si="145"/>
        <v>#VALUE!</v>
      </c>
      <c r="BP37" s="98" t="e">
        <f t="shared" si="120"/>
        <v>#VALUE!</v>
      </c>
      <c r="BQ37" s="99" t="e">
        <f t="shared" si="146"/>
        <v>#DIV/0!</v>
      </c>
      <c r="BR37" s="55" t="e">
        <f t="shared" si="147"/>
        <v>#VALUE!</v>
      </c>
      <c r="BS37" s="98" t="e">
        <f t="shared" si="121"/>
        <v>#VALUE!</v>
      </c>
      <c r="BT37" s="99" t="e">
        <f t="shared" si="148"/>
        <v>#DIV/0!</v>
      </c>
      <c r="BU37" s="55" t="e">
        <f t="shared" si="149"/>
        <v>#VALUE!</v>
      </c>
      <c r="BV37" s="98" t="e">
        <f t="shared" si="122"/>
        <v>#VALUE!</v>
      </c>
      <c r="BW37" s="99" t="e">
        <f t="shared" si="150"/>
        <v>#DIV/0!</v>
      </c>
      <c r="BX37" s="55" t="e">
        <f t="shared" si="151"/>
        <v>#VALUE!</v>
      </c>
      <c r="BY37" s="98" t="e">
        <f t="shared" si="123"/>
        <v>#VALUE!</v>
      </c>
      <c r="BZ37" s="99" t="e">
        <f t="shared" si="152"/>
        <v>#DIV/0!</v>
      </c>
      <c r="CA37" s="55" t="e">
        <f t="shared" si="153"/>
        <v>#VALUE!</v>
      </c>
      <c r="CB37" s="98" t="e">
        <f t="shared" si="124"/>
        <v>#VALUE!</v>
      </c>
      <c r="CC37" s="99" t="e">
        <f t="shared" si="154"/>
        <v>#DIV/0!</v>
      </c>
      <c r="CD37" s="55" t="e">
        <f t="shared" si="155"/>
        <v>#VALUE!</v>
      </c>
      <c r="CE37" s="95" t="e">
        <f t="shared" si="50"/>
        <v>#VALUE!</v>
      </c>
      <c r="CF37" s="99" t="e">
        <f t="shared" si="156"/>
        <v>#DIV/0!</v>
      </c>
      <c r="CG37" s="23" t="e">
        <f t="shared" si="157"/>
        <v>#VALUE!</v>
      </c>
      <c r="CH37" s="95" t="e">
        <f t="shared" si="125"/>
        <v>#VALUE!</v>
      </c>
      <c r="CI37" s="96" t="e">
        <f t="shared" si="158"/>
        <v>#DIV/0!</v>
      </c>
      <c r="CJ37" s="23" t="e">
        <f t="shared" si="159"/>
        <v>#VALUE!</v>
      </c>
      <c r="CK37" s="95" t="e">
        <f t="shared" si="126"/>
        <v>#VALUE!</v>
      </c>
      <c r="CL37" s="96" t="e">
        <f t="shared" si="160"/>
        <v>#DIV/0!</v>
      </c>
    </row>
    <row r="38" spans="1:90" x14ac:dyDescent="0.2">
      <c r="A38" s="21">
        <v>7</v>
      </c>
      <c r="B38" s="22" t="str">
        <f>'Posters Trimestres'!A39</f>
        <v>Réa-SC</v>
      </c>
      <c r="C38" s="23">
        <f>Saisie!A85</f>
        <v>0</v>
      </c>
      <c r="D38" s="23">
        <f>Saisie!B85</f>
        <v>0</v>
      </c>
      <c r="E38" s="23" t="str">
        <f>Saisie!C85</f>
        <v/>
      </c>
      <c r="F38" s="23">
        <f>Saisie!D85</f>
        <v>0</v>
      </c>
      <c r="G38" s="23">
        <f>Saisie!E85</f>
        <v>0</v>
      </c>
      <c r="H38" s="23">
        <f>Saisie!F85</f>
        <v>0</v>
      </c>
      <c r="I38" s="23">
        <f>Saisie!G85</f>
        <v>0</v>
      </c>
      <c r="J38" s="23">
        <f>Saisie!H85</f>
        <v>0</v>
      </c>
      <c r="K38" s="23">
        <f>Saisie!I85</f>
        <v>0</v>
      </c>
      <c r="L38" s="23">
        <f>IF(Saisie!J85="",F38+H38+J38,Saisie!J85)</f>
        <v>0</v>
      </c>
      <c r="M38" s="23">
        <f>IF(Saisie!K85="",G38+I38+K38,Saisie!K85)</f>
        <v>0</v>
      </c>
      <c r="N38" s="23">
        <f>Saisie!L85</f>
        <v>0</v>
      </c>
      <c r="O38" s="23">
        <f>Saisie!M85</f>
        <v>0</v>
      </c>
      <c r="P38" s="23">
        <f>Saisie!N85</f>
        <v>0</v>
      </c>
      <c r="Q38" s="23">
        <f>Saisie!O85</f>
        <v>0</v>
      </c>
      <c r="R38" s="23">
        <f>Saisie!P85</f>
        <v>0</v>
      </c>
      <c r="S38" s="23">
        <f>Saisie!Q85</f>
        <v>0</v>
      </c>
      <c r="T38" s="23">
        <f>IF(Saisie!R85="",N38+P38+R38,Saisie!R85)</f>
        <v>0</v>
      </c>
      <c r="U38" s="23">
        <f>IF(Saisie!S85="",O38+Q38+S38,Saisie!S85)</f>
        <v>0</v>
      </c>
      <c r="V38" s="23">
        <f>Saisie!T85</f>
        <v>0</v>
      </c>
      <c r="W38" s="23">
        <f>Saisie!U85</f>
        <v>0</v>
      </c>
      <c r="X38" s="23">
        <f>Saisie!V85</f>
        <v>0</v>
      </c>
      <c r="Y38" s="23">
        <f>Saisie!W85</f>
        <v>0</v>
      </c>
      <c r="Z38" s="23">
        <f>Saisie!X85</f>
        <v>0</v>
      </c>
      <c r="AA38" s="23">
        <f>Saisie!Y85</f>
        <v>0</v>
      </c>
      <c r="AB38" s="23">
        <f>IF(Saisie!Z85="",V38+X38+Z38,Saisie!Z85)</f>
        <v>0</v>
      </c>
      <c r="AC38" s="23">
        <f>IF(Saisie!AA85="",W38+Y38+AA38,Saisie!AA85)</f>
        <v>0</v>
      </c>
      <c r="AD38" s="23">
        <f>Saisie!AB85</f>
        <v>0</v>
      </c>
      <c r="AE38" s="23">
        <f>Saisie!AC85</f>
        <v>0</v>
      </c>
      <c r="AF38" s="23">
        <f>Saisie!AD85</f>
        <v>0</v>
      </c>
      <c r="AG38" s="23">
        <f>Saisie!AE85</f>
        <v>0</v>
      </c>
      <c r="AH38" s="23">
        <f>Saisie!AF85</f>
        <v>0</v>
      </c>
      <c r="AI38" s="23">
        <f>Saisie!AG85</f>
        <v>0</v>
      </c>
      <c r="AJ38" s="23">
        <f>IF(Saisie!AH85="",AD38+AF38+AH38,Saisie!AH85)</f>
        <v>0</v>
      </c>
      <c r="AK38" s="23">
        <f>IF(Saisie!AI85="",AE38+AG38+AI38,Saisie!AI85)</f>
        <v>0</v>
      </c>
      <c r="AL38" s="23">
        <f t="shared" si="109"/>
        <v>0</v>
      </c>
      <c r="AM38" s="23">
        <f t="shared" si="110"/>
        <v>0</v>
      </c>
      <c r="AN38" s="55" t="e">
        <f t="shared" si="127"/>
        <v>#VALUE!</v>
      </c>
      <c r="AO38" s="98" t="e">
        <f t="shared" si="111"/>
        <v>#VALUE!</v>
      </c>
      <c r="AP38" s="99" t="e">
        <f t="shared" si="128"/>
        <v>#DIV/0!</v>
      </c>
      <c r="AQ38" s="55" t="e">
        <f t="shared" si="129"/>
        <v>#VALUE!</v>
      </c>
      <c r="AR38" s="98" t="e">
        <f t="shared" si="112"/>
        <v>#VALUE!</v>
      </c>
      <c r="AS38" s="99" t="e">
        <f t="shared" si="130"/>
        <v>#DIV/0!</v>
      </c>
      <c r="AT38" s="55" t="e">
        <f t="shared" si="131"/>
        <v>#VALUE!</v>
      </c>
      <c r="AU38" s="98" t="e">
        <f t="shared" si="113"/>
        <v>#VALUE!</v>
      </c>
      <c r="AV38" s="99" t="e">
        <f t="shared" si="132"/>
        <v>#DIV/0!</v>
      </c>
      <c r="AW38" s="55" t="e">
        <f t="shared" si="133"/>
        <v>#VALUE!</v>
      </c>
      <c r="AX38" s="98" t="e">
        <f t="shared" si="114"/>
        <v>#VALUE!</v>
      </c>
      <c r="AY38" s="99" t="e">
        <f t="shared" si="134"/>
        <v>#DIV/0!</v>
      </c>
      <c r="AZ38" s="55" t="e">
        <f t="shared" si="135"/>
        <v>#VALUE!</v>
      </c>
      <c r="BA38" s="98" t="e">
        <f t="shared" si="115"/>
        <v>#VALUE!</v>
      </c>
      <c r="BB38" s="99" t="e">
        <f t="shared" si="136"/>
        <v>#DIV/0!</v>
      </c>
      <c r="BC38" s="55" t="e">
        <f t="shared" si="137"/>
        <v>#VALUE!</v>
      </c>
      <c r="BD38" s="98" t="e">
        <f t="shared" si="116"/>
        <v>#VALUE!</v>
      </c>
      <c r="BE38" s="99" t="e">
        <f t="shared" si="138"/>
        <v>#DIV/0!</v>
      </c>
      <c r="BF38" s="55" t="e">
        <f t="shared" si="139"/>
        <v>#VALUE!</v>
      </c>
      <c r="BG38" s="98" t="e">
        <f t="shared" si="117"/>
        <v>#VALUE!</v>
      </c>
      <c r="BH38" s="99" t="e">
        <f t="shared" si="140"/>
        <v>#DIV/0!</v>
      </c>
      <c r="BI38" s="55" t="e">
        <f t="shared" si="141"/>
        <v>#VALUE!</v>
      </c>
      <c r="BJ38" s="98" t="e">
        <f t="shared" si="118"/>
        <v>#VALUE!</v>
      </c>
      <c r="BK38" s="99" t="e">
        <f t="shared" si="142"/>
        <v>#DIV/0!</v>
      </c>
      <c r="BL38" s="55" t="e">
        <f t="shared" si="143"/>
        <v>#VALUE!</v>
      </c>
      <c r="BM38" s="98" t="e">
        <f t="shared" si="119"/>
        <v>#VALUE!</v>
      </c>
      <c r="BN38" s="99" t="e">
        <f t="shared" si="144"/>
        <v>#DIV/0!</v>
      </c>
      <c r="BO38" s="55" t="e">
        <f t="shared" si="145"/>
        <v>#VALUE!</v>
      </c>
      <c r="BP38" s="98" t="e">
        <f t="shared" si="120"/>
        <v>#VALUE!</v>
      </c>
      <c r="BQ38" s="99" t="e">
        <f t="shared" si="146"/>
        <v>#DIV/0!</v>
      </c>
      <c r="BR38" s="55" t="e">
        <f t="shared" si="147"/>
        <v>#VALUE!</v>
      </c>
      <c r="BS38" s="98" t="e">
        <f t="shared" si="121"/>
        <v>#VALUE!</v>
      </c>
      <c r="BT38" s="99" t="e">
        <f t="shared" si="148"/>
        <v>#DIV/0!</v>
      </c>
      <c r="BU38" s="55" t="e">
        <f t="shared" si="149"/>
        <v>#VALUE!</v>
      </c>
      <c r="BV38" s="98" t="e">
        <f t="shared" si="122"/>
        <v>#VALUE!</v>
      </c>
      <c r="BW38" s="99" t="e">
        <f t="shared" si="150"/>
        <v>#DIV/0!</v>
      </c>
      <c r="BX38" s="55" t="e">
        <f t="shared" si="151"/>
        <v>#VALUE!</v>
      </c>
      <c r="BY38" s="98" t="e">
        <f t="shared" si="123"/>
        <v>#VALUE!</v>
      </c>
      <c r="BZ38" s="99" t="e">
        <f t="shared" si="152"/>
        <v>#DIV/0!</v>
      </c>
      <c r="CA38" s="55" t="e">
        <f t="shared" si="153"/>
        <v>#VALUE!</v>
      </c>
      <c r="CB38" s="98" t="e">
        <f t="shared" si="124"/>
        <v>#VALUE!</v>
      </c>
      <c r="CC38" s="99" t="e">
        <f t="shared" si="154"/>
        <v>#DIV/0!</v>
      </c>
      <c r="CD38" s="55" t="e">
        <f t="shared" si="155"/>
        <v>#VALUE!</v>
      </c>
      <c r="CE38" s="95" t="e">
        <f t="shared" si="50"/>
        <v>#VALUE!</v>
      </c>
      <c r="CF38" s="99" t="e">
        <f t="shared" si="156"/>
        <v>#DIV/0!</v>
      </c>
      <c r="CG38" s="23" t="e">
        <f t="shared" si="157"/>
        <v>#VALUE!</v>
      </c>
      <c r="CH38" s="95" t="e">
        <f t="shared" si="125"/>
        <v>#VALUE!</v>
      </c>
      <c r="CI38" s="96" t="e">
        <f t="shared" si="158"/>
        <v>#DIV/0!</v>
      </c>
      <c r="CJ38" s="23" t="e">
        <f t="shared" si="159"/>
        <v>#VALUE!</v>
      </c>
      <c r="CK38" s="95" t="e">
        <f t="shared" si="126"/>
        <v>#VALUE!</v>
      </c>
      <c r="CL38" s="96" t="e">
        <f t="shared" si="160"/>
        <v>#DIV/0!</v>
      </c>
    </row>
    <row r="39" spans="1:90" x14ac:dyDescent="0.2">
      <c r="A39" s="21">
        <v>8</v>
      </c>
      <c r="B39" s="22" t="str">
        <f>'Posters Trimestres'!A39</f>
        <v>Réa-SC</v>
      </c>
      <c r="C39" s="23">
        <f>Saisie!A86</f>
        <v>0</v>
      </c>
      <c r="D39" s="23">
        <f>Saisie!B86</f>
        <v>0</v>
      </c>
      <c r="E39" s="23" t="str">
        <f>Saisie!C86</f>
        <v/>
      </c>
      <c r="F39" s="23">
        <f>Saisie!D86</f>
        <v>0</v>
      </c>
      <c r="G39" s="23">
        <f>Saisie!E86</f>
        <v>0</v>
      </c>
      <c r="H39" s="23">
        <f>Saisie!F86</f>
        <v>0</v>
      </c>
      <c r="I39" s="23">
        <f>Saisie!G86</f>
        <v>0</v>
      </c>
      <c r="J39" s="23">
        <f>Saisie!H86</f>
        <v>0</v>
      </c>
      <c r="K39" s="23">
        <f>Saisie!I86</f>
        <v>0</v>
      </c>
      <c r="L39" s="23">
        <f>IF(Saisie!J86="",F39+H39+J39,Saisie!J86)</f>
        <v>0</v>
      </c>
      <c r="M39" s="23">
        <f>IF(Saisie!K86="",G39+I39+K39,Saisie!K86)</f>
        <v>0</v>
      </c>
      <c r="N39" s="23">
        <f>Saisie!L86</f>
        <v>0</v>
      </c>
      <c r="O39" s="23">
        <f>Saisie!M86</f>
        <v>0</v>
      </c>
      <c r="P39" s="23">
        <f>Saisie!N86</f>
        <v>0</v>
      </c>
      <c r="Q39" s="23">
        <f>Saisie!O86</f>
        <v>0</v>
      </c>
      <c r="R39" s="23">
        <f>Saisie!P86</f>
        <v>0</v>
      </c>
      <c r="S39" s="23">
        <f>Saisie!Q86</f>
        <v>0</v>
      </c>
      <c r="T39" s="23">
        <f>IF(Saisie!R86="",N39+P39+R39,Saisie!R86)</f>
        <v>0</v>
      </c>
      <c r="U39" s="23">
        <f>IF(Saisie!S86="",O39+Q39+S39,Saisie!S86)</f>
        <v>0</v>
      </c>
      <c r="V39" s="23">
        <f>Saisie!T86</f>
        <v>0</v>
      </c>
      <c r="W39" s="23">
        <f>Saisie!U86</f>
        <v>0</v>
      </c>
      <c r="X39" s="23">
        <f>Saisie!V86</f>
        <v>0</v>
      </c>
      <c r="Y39" s="23">
        <f>Saisie!W86</f>
        <v>0</v>
      </c>
      <c r="Z39" s="23">
        <f>Saisie!X86</f>
        <v>0</v>
      </c>
      <c r="AA39" s="23">
        <f>Saisie!Y86</f>
        <v>0</v>
      </c>
      <c r="AB39" s="23">
        <f>IF(Saisie!Z86="",V39+X39+Z39,Saisie!Z86)</f>
        <v>0</v>
      </c>
      <c r="AC39" s="23">
        <f>IF(Saisie!AA86="",W39+Y39+AA39,Saisie!AA86)</f>
        <v>0</v>
      </c>
      <c r="AD39" s="23">
        <f>Saisie!AB86</f>
        <v>0</v>
      </c>
      <c r="AE39" s="23">
        <f>Saisie!AC86</f>
        <v>0</v>
      </c>
      <c r="AF39" s="23">
        <f>Saisie!AD86</f>
        <v>0</v>
      </c>
      <c r="AG39" s="23">
        <f>Saisie!AE86</f>
        <v>0</v>
      </c>
      <c r="AH39" s="23">
        <f>Saisie!AF86</f>
        <v>0</v>
      </c>
      <c r="AI39" s="23">
        <f>Saisie!AG86</f>
        <v>0</v>
      </c>
      <c r="AJ39" s="23">
        <f>IF(Saisie!AH86="",AD39+AF39+AH39,Saisie!AH86)</f>
        <v>0</v>
      </c>
      <c r="AK39" s="23">
        <f>IF(Saisie!AI86="",AE39+AG39+AI39,Saisie!AI86)</f>
        <v>0</v>
      </c>
      <c r="AL39" s="23">
        <f t="shared" si="109"/>
        <v>0</v>
      </c>
      <c r="AM39" s="23">
        <f t="shared" si="110"/>
        <v>0</v>
      </c>
      <c r="AN39" s="55" t="e">
        <f t="shared" si="127"/>
        <v>#VALUE!</v>
      </c>
      <c r="AO39" s="98" t="e">
        <f t="shared" si="111"/>
        <v>#VALUE!</v>
      </c>
      <c r="AP39" s="99" t="e">
        <f t="shared" si="128"/>
        <v>#DIV/0!</v>
      </c>
      <c r="AQ39" s="55" t="e">
        <f t="shared" si="129"/>
        <v>#VALUE!</v>
      </c>
      <c r="AR39" s="98" t="e">
        <f t="shared" si="112"/>
        <v>#VALUE!</v>
      </c>
      <c r="AS39" s="99" t="e">
        <f t="shared" si="130"/>
        <v>#DIV/0!</v>
      </c>
      <c r="AT39" s="55" t="e">
        <f t="shared" si="131"/>
        <v>#VALUE!</v>
      </c>
      <c r="AU39" s="98" t="e">
        <f t="shared" si="113"/>
        <v>#VALUE!</v>
      </c>
      <c r="AV39" s="99" t="e">
        <f t="shared" si="132"/>
        <v>#DIV/0!</v>
      </c>
      <c r="AW39" s="55" t="e">
        <f t="shared" si="133"/>
        <v>#VALUE!</v>
      </c>
      <c r="AX39" s="98" t="e">
        <f t="shared" si="114"/>
        <v>#VALUE!</v>
      </c>
      <c r="AY39" s="99" t="e">
        <f t="shared" si="134"/>
        <v>#DIV/0!</v>
      </c>
      <c r="AZ39" s="55" t="e">
        <f t="shared" si="135"/>
        <v>#VALUE!</v>
      </c>
      <c r="BA39" s="98" t="e">
        <f t="shared" si="115"/>
        <v>#VALUE!</v>
      </c>
      <c r="BB39" s="99" t="e">
        <f t="shared" si="136"/>
        <v>#DIV/0!</v>
      </c>
      <c r="BC39" s="55" t="e">
        <f t="shared" si="137"/>
        <v>#VALUE!</v>
      </c>
      <c r="BD39" s="98" t="e">
        <f t="shared" si="116"/>
        <v>#VALUE!</v>
      </c>
      <c r="BE39" s="99" t="e">
        <f t="shared" si="138"/>
        <v>#DIV/0!</v>
      </c>
      <c r="BF39" s="55" t="e">
        <f t="shared" si="139"/>
        <v>#VALUE!</v>
      </c>
      <c r="BG39" s="98" t="e">
        <f t="shared" si="117"/>
        <v>#VALUE!</v>
      </c>
      <c r="BH39" s="99" t="e">
        <f t="shared" si="140"/>
        <v>#DIV/0!</v>
      </c>
      <c r="BI39" s="55" t="e">
        <f t="shared" si="141"/>
        <v>#VALUE!</v>
      </c>
      <c r="BJ39" s="98" t="e">
        <f t="shared" si="118"/>
        <v>#VALUE!</v>
      </c>
      <c r="BK39" s="99" t="e">
        <f t="shared" si="142"/>
        <v>#DIV/0!</v>
      </c>
      <c r="BL39" s="55" t="e">
        <f t="shared" si="143"/>
        <v>#VALUE!</v>
      </c>
      <c r="BM39" s="98" t="e">
        <f t="shared" si="119"/>
        <v>#VALUE!</v>
      </c>
      <c r="BN39" s="99" t="e">
        <f t="shared" si="144"/>
        <v>#DIV/0!</v>
      </c>
      <c r="BO39" s="55" t="e">
        <f t="shared" si="145"/>
        <v>#VALUE!</v>
      </c>
      <c r="BP39" s="98" t="e">
        <f t="shared" si="120"/>
        <v>#VALUE!</v>
      </c>
      <c r="BQ39" s="99" t="e">
        <f t="shared" si="146"/>
        <v>#DIV/0!</v>
      </c>
      <c r="BR39" s="55" t="e">
        <f t="shared" si="147"/>
        <v>#VALUE!</v>
      </c>
      <c r="BS39" s="98" t="e">
        <f t="shared" si="121"/>
        <v>#VALUE!</v>
      </c>
      <c r="BT39" s="99" t="e">
        <f t="shared" si="148"/>
        <v>#DIV/0!</v>
      </c>
      <c r="BU39" s="55" t="e">
        <f t="shared" si="149"/>
        <v>#VALUE!</v>
      </c>
      <c r="BV39" s="98" t="e">
        <f t="shared" si="122"/>
        <v>#VALUE!</v>
      </c>
      <c r="BW39" s="99" t="e">
        <f t="shared" si="150"/>
        <v>#DIV/0!</v>
      </c>
      <c r="BX39" s="55" t="e">
        <f t="shared" si="151"/>
        <v>#VALUE!</v>
      </c>
      <c r="BY39" s="98" t="e">
        <f t="shared" si="123"/>
        <v>#VALUE!</v>
      </c>
      <c r="BZ39" s="99" t="e">
        <f t="shared" si="152"/>
        <v>#DIV/0!</v>
      </c>
      <c r="CA39" s="55" t="e">
        <f t="shared" si="153"/>
        <v>#VALUE!</v>
      </c>
      <c r="CB39" s="98" t="e">
        <f t="shared" si="124"/>
        <v>#VALUE!</v>
      </c>
      <c r="CC39" s="99" t="e">
        <f t="shared" si="154"/>
        <v>#DIV/0!</v>
      </c>
      <c r="CD39" s="55" t="e">
        <f t="shared" si="155"/>
        <v>#VALUE!</v>
      </c>
      <c r="CE39" s="95" t="e">
        <f t="shared" si="50"/>
        <v>#VALUE!</v>
      </c>
      <c r="CF39" s="99" t="e">
        <f t="shared" si="156"/>
        <v>#DIV/0!</v>
      </c>
      <c r="CG39" s="23" t="e">
        <f t="shared" si="157"/>
        <v>#VALUE!</v>
      </c>
      <c r="CH39" s="95" t="e">
        <f t="shared" si="125"/>
        <v>#VALUE!</v>
      </c>
      <c r="CI39" s="96" t="e">
        <f t="shared" si="158"/>
        <v>#DIV/0!</v>
      </c>
      <c r="CJ39" s="23" t="e">
        <f t="shared" si="159"/>
        <v>#VALUE!</v>
      </c>
      <c r="CK39" s="95" t="e">
        <f t="shared" si="126"/>
        <v>#VALUE!</v>
      </c>
      <c r="CL39" s="96" t="e">
        <f t="shared" si="160"/>
        <v>#DIV/0!</v>
      </c>
    </row>
    <row r="40" spans="1:90" x14ac:dyDescent="0.2">
      <c r="A40" s="21">
        <v>9</v>
      </c>
      <c r="B40" s="22" t="str">
        <f>'Posters Trimestres'!A39</f>
        <v>Réa-SC</v>
      </c>
      <c r="C40" s="23">
        <f>Saisie!A87</f>
        <v>0</v>
      </c>
      <c r="D40" s="23">
        <f>Saisie!B87</f>
        <v>0</v>
      </c>
      <c r="E40" s="23" t="str">
        <f>Saisie!C87</f>
        <v/>
      </c>
      <c r="F40" s="23">
        <f>Saisie!D87</f>
        <v>0</v>
      </c>
      <c r="G40" s="23">
        <f>Saisie!E87</f>
        <v>0</v>
      </c>
      <c r="H40" s="23">
        <f>Saisie!F87</f>
        <v>0</v>
      </c>
      <c r="I40" s="23">
        <f>Saisie!G87</f>
        <v>0</v>
      </c>
      <c r="J40" s="23">
        <f>Saisie!H87</f>
        <v>0</v>
      </c>
      <c r="K40" s="23">
        <f>Saisie!I87</f>
        <v>0</v>
      </c>
      <c r="L40" s="23">
        <f>IF(Saisie!J87="",F40+H40+J40,Saisie!J87)</f>
        <v>0</v>
      </c>
      <c r="M40" s="23">
        <f>IF(Saisie!K87="",G40+I40+K40,Saisie!K87)</f>
        <v>0</v>
      </c>
      <c r="N40" s="23">
        <f>Saisie!L87</f>
        <v>0</v>
      </c>
      <c r="O40" s="23">
        <f>Saisie!M87</f>
        <v>0</v>
      </c>
      <c r="P40" s="23">
        <f>Saisie!N87</f>
        <v>0</v>
      </c>
      <c r="Q40" s="23">
        <f>Saisie!O87</f>
        <v>0</v>
      </c>
      <c r="R40" s="23">
        <f>Saisie!P87</f>
        <v>0</v>
      </c>
      <c r="S40" s="23">
        <f>Saisie!Q87</f>
        <v>0</v>
      </c>
      <c r="T40" s="23">
        <f>IF(Saisie!R87="",N40+P40+R40,Saisie!R87)</f>
        <v>0</v>
      </c>
      <c r="U40" s="23">
        <f>IF(Saisie!S87="",O40+Q40+S40,Saisie!S87)</f>
        <v>0</v>
      </c>
      <c r="V40" s="23">
        <f>Saisie!T87</f>
        <v>0</v>
      </c>
      <c r="W40" s="23">
        <f>Saisie!U87</f>
        <v>0</v>
      </c>
      <c r="X40" s="23">
        <f>Saisie!V87</f>
        <v>0</v>
      </c>
      <c r="Y40" s="23">
        <f>Saisie!W87</f>
        <v>0</v>
      </c>
      <c r="Z40" s="23">
        <f>Saisie!X87</f>
        <v>0</v>
      </c>
      <c r="AA40" s="23">
        <f>Saisie!Y87</f>
        <v>0</v>
      </c>
      <c r="AB40" s="23">
        <f>IF(Saisie!Z87="",V40+X40+Z40,Saisie!Z87)</f>
        <v>0</v>
      </c>
      <c r="AC40" s="23">
        <f>IF(Saisie!AA87="",W40+Y40+AA40,Saisie!AA87)</f>
        <v>0</v>
      </c>
      <c r="AD40" s="23">
        <f>Saisie!AB87</f>
        <v>0</v>
      </c>
      <c r="AE40" s="23">
        <f>Saisie!AC87</f>
        <v>0</v>
      </c>
      <c r="AF40" s="23">
        <f>Saisie!AD87</f>
        <v>0</v>
      </c>
      <c r="AG40" s="23">
        <f>Saisie!AE87</f>
        <v>0</v>
      </c>
      <c r="AH40" s="23">
        <f>Saisie!AF87</f>
        <v>0</v>
      </c>
      <c r="AI40" s="23">
        <f>Saisie!AG87</f>
        <v>0</v>
      </c>
      <c r="AJ40" s="23">
        <f>IF(Saisie!AH87="",AD40+AF40+AH40,Saisie!AH87)</f>
        <v>0</v>
      </c>
      <c r="AK40" s="23">
        <f>IF(Saisie!AI87="",AE40+AG40+AI40,Saisie!AI87)</f>
        <v>0</v>
      </c>
      <c r="AL40" s="23">
        <f t="shared" si="109"/>
        <v>0</v>
      </c>
      <c r="AM40" s="23">
        <f t="shared" si="110"/>
        <v>0</v>
      </c>
      <c r="AN40" s="23" t="e">
        <f t="shared" si="127"/>
        <v>#VALUE!</v>
      </c>
      <c r="AO40" s="95" t="e">
        <f t="shared" si="111"/>
        <v>#VALUE!</v>
      </c>
      <c r="AP40" s="96" t="e">
        <f t="shared" si="128"/>
        <v>#DIV/0!</v>
      </c>
      <c r="AQ40" s="23" t="e">
        <f t="shared" si="129"/>
        <v>#VALUE!</v>
      </c>
      <c r="AR40" s="95" t="e">
        <f t="shared" si="112"/>
        <v>#VALUE!</v>
      </c>
      <c r="AS40" s="96" t="e">
        <f t="shared" si="130"/>
        <v>#DIV/0!</v>
      </c>
      <c r="AT40" s="23" t="e">
        <f t="shared" si="131"/>
        <v>#VALUE!</v>
      </c>
      <c r="AU40" s="95" t="e">
        <f t="shared" si="113"/>
        <v>#VALUE!</v>
      </c>
      <c r="AV40" s="96" t="e">
        <f t="shared" si="132"/>
        <v>#DIV/0!</v>
      </c>
      <c r="AW40" s="23" t="e">
        <f t="shared" si="133"/>
        <v>#VALUE!</v>
      </c>
      <c r="AX40" s="95" t="e">
        <f t="shared" si="114"/>
        <v>#VALUE!</v>
      </c>
      <c r="AY40" s="96" t="e">
        <f t="shared" si="134"/>
        <v>#DIV/0!</v>
      </c>
      <c r="AZ40" s="23" t="e">
        <f t="shared" si="135"/>
        <v>#VALUE!</v>
      </c>
      <c r="BA40" s="95" t="e">
        <f t="shared" si="115"/>
        <v>#VALUE!</v>
      </c>
      <c r="BB40" s="96" t="e">
        <f t="shared" si="136"/>
        <v>#DIV/0!</v>
      </c>
      <c r="BC40" s="23" t="e">
        <f t="shared" si="137"/>
        <v>#VALUE!</v>
      </c>
      <c r="BD40" s="95" t="e">
        <f t="shared" si="116"/>
        <v>#VALUE!</v>
      </c>
      <c r="BE40" s="96" t="e">
        <f t="shared" si="138"/>
        <v>#DIV/0!</v>
      </c>
      <c r="BF40" s="23" t="e">
        <f t="shared" si="139"/>
        <v>#VALUE!</v>
      </c>
      <c r="BG40" s="95" t="e">
        <f t="shared" si="117"/>
        <v>#VALUE!</v>
      </c>
      <c r="BH40" s="96" t="e">
        <f t="shared" si="140"/>
        <v>#DIV/0!</v>
      </c>
      <c r="BI40" s="23" t="e">
        <f t="shared" si="141"/>
        <v>#VALUE!</v>
      </c>
      <c r="BJ40" s="95" t="e">
        <f t="shared" si="118"/>
        <v>#VALUE!</v>
      </c>
      <c r="BK40" s="96" t="e">
        <f t="shared" si="142"/>
        <v>#DIV/0!</v>
      </c>
      <c r="BL40" s="23" t="e">
        <f t="shared" si="143"/>
        <v>#VALUE!</v>
      </c>
      <c r="BM40" s="95" t="e">
        <f t="shared" si="119"/>
        <v>#VALUE!</v>
      </c>
      <c r="BN40" s="96" t="e">
        <f t="shared" si="144"/>
        <v>#DIV/0!</v>
      </c>
      <c r="BO40" s="23" t="e">
        <f t="shared" si="145"/>
        <v>#VALUE!</v>
      </c>
      <c r="BP40" s="95" t="e">
        <f t="shared" si="120"/>
        <v>#VALUE!</v>
      </c>
      <c r="BQ40" s="96" t="e">
        <f t="shared" si="146"/>
        <v>#DIV/0!</v>
      </c>
      <c r="BR40" s="23" t="e">
        <f t="shared" si="147"/>
        <v>#VALUE!</v>
      </c>
      <c r="BS40" s="95" t="e">
        <f t="shared" si="121"/>
        <v>#VALUE!</v>
      </c>
      <c r="BT40" s="96" t="e">
        <f t="shared" si="148"/>
        <v>#DIV/0!</v>
      </c>
      <c r="BU40" s="23" t="e">
        <f t="shared" si="149"/>
        <v>#VALUE!</v>
      </c>
      <c r="BV40" s="95" t="e">
        <f t="shared" si="122"/>
        <v>#VALUE!</v>
      </c>
      <c r="BW40" s="96" t="e">
        <f t="shared" si="150"/>
        <v>#DIV/0!</v>
      </c>
      <c r="BX40" s="23" t="e">
        <f t="shared" si="151"/>
        <v>#VALUE!</v>
      </c>
      <c r="BY40" s="95" t="e">
        <f t="shared" si="123"/>
        <v>#VALUE!</v>
      </c>
      <c r="BZ40" s="96" t="e">
        <f t="shared" si="152"/>
        <v>#DIV/0!</v>
      </c>
      <c r="CA40" s="23" t="e">
        <f t="shared" si="153"/>
        <v>#VALUE!</v>
      </c>
      <c r="CB40" s="95" t="e">
        <f t="shared" si="124"/>
        <v>#VALUE!</v>
      </c>
      <c r="CC40" s="96" t="e">
        <f t="shared" si="154"/>
        <v>#DIV/0!</v>
      </c>
      <c r="CD40" s="23" t="e">
        <f t="shared" si="155"/>
        <v>#VALUE!</v>
      </c>
      <c r="CE40" s="95" t="e">
        <f t="shared" si="50"/>
        <v>#VALUE!</v>
      </c>
      <c r="CF40" s="96" t="e">
        <f t="shared" si="156"/>
        <v>#DIV/0!</v>
      </c>
      <c r="CG40" s="23" t="e">
        <f t="shared" si="157"/>
        <v>#VALUE!</v>
      </c>
      <c r="CH40" s="95" t="e">
        <f t="shared" si="125"/>
        <v>#VALUE!</v>
      </c>
      <c r="CI40" s="96" t="e">
        <f t="shared" si="158"/>
        <v>#DIV/0!</v>
      </c>
      <c r="CJ40" s="23" t="e">
        <f t="shared" si="159"/>
        <v>#VALUE!</v>
      </c>
      <c r="CK40" s="95" t="e">
        <f t="shared" si="126"/>
        <v>#VALUE!</v>
      </c>
      <c r="CL40" s="96" t="e">
        <f t="shared" si="160"/>
        <v>#DIV/0!</v>
      </c>
    </row>
    <row r="41" spans="1:90" s="56" customFormat="1" x14ac:dyDescent="0.2">
      <c r="A41" s="53">
        <v>10</v>
      </c>
      <c r="B41" s="54" t="str">
        <f>'Posters Trimestres'!A39</f>
        <v>Réa-SC</v>
      </c>
      <c r="C41" s="55">
        <f>Saisie!A88</f>
        <v>0</v>
      </c>
      <c r="D41" s="55">
        <f>Saisie!B88</f>
        <v>0</v>
      </c>
      <c r="E41" s="55" t="str">
        <f>Saisie!C88</f>
        <v/>
      </c>
      <c r="F41" s="55">
        <f>Saisie!D88</f>
        <v>0</v>
      </c>
      <c r="G41" s="55">
        <f>Saisie!E88</f>
        <v>0</v>
      </c>
      <c r="H41" s="55">
        <f>Saisie!F88</f>
        <v>0</v>
      </c>
      <c r="I41" s="55">
        <f>Saisie!G88</f>
        <v>0</v>
      </c>
      <c r="J41" s="55">
        <f>Saisie!H88</f>
        <v>0</v>
      </c>
      <c r="K41" s="55">
        <f>Saisie!I88</f>
        <v>0</v>
      </c>
      <c r="L41" s="55">
        <f>IF(Saisie!J88="",F41+H41+J41,Saisie!J88)</f>
        <v>0</v>
      </c>
      <c r="M41" s="55">
        <f>IF(Saisie!K88="",G41+I41+K41,Saisie!K88)</f>
        <v>0</v>
      </c>
      <c r="N41" s="55">
        <f>Saisie!L88</f>
        <v>0</v>
      </c>
      <c r="O41" s="55">
        <f>Saisie!M88</f>
        <v>0</v>
      </c>
      <c r="P41" s="55">
        <f>Saisie!N88</f>
        <v>0</v>
      </c>
      <c r="Q41" s="55">
        <f>Saisie!O88</f>
        <v>0</v>
      </c>
      <c r="R41" s="55">
        <f>Saisie!P88</f>
        <v>0</v>
      </c>
      <c r="S41" s="55">
        <f>Saisie!Q88</f>
        <v>0</v>
      </c>
      <c r="T41" s="55">
        <f>IF(Saisie!R88="",N41+P41+R41,Saisie!R88)</f>
        <v>0</v>
      </c>
      <c r="U41" s="55">
        <f>IF(Saisie!S88="",O41+Q41+S41,Saisie!S88)</f>
        <v>0</v>
      </c>
      <c r="V41" s="55">
        <f>Saisie!T88</f>
        <v>0</v>
      </c>
      <c r="W41" s="55">
        <f>Saisie!U88</f>
        <v>0</v>
      </c>
      <c r="X41" s="55">
        <f>Saisie!V88</f>
        <v>0</v>
      </c>
      <c r="Y41" s="55">
        <f>Saisie!W88</f>
        <v>0</v>
      </c>
      <c r="Z41" s="55">
        <f>Saisie!X88</f>
        <v>0</v>
      </c>
      <c r="AA41" s="55">
        <f>Saisie!Y88</f>
        <v>0</v>
      </c>
      <c r="AB41" s="55">
        <f>IF(Saisie!Z88="",V41+X41+Z41,Saisie!Z88)</f>
        <v>0</v>
      </c>
      <c r="AC41" s="55">
        <f>IF(Saisie!AA88="",W41+Y41+AA41,Saisie!AA88)</f>
        <v>0</v>
      </c>
      <c r="AD41" s="55">
        <f>Saisie!AB88</f>
        <v>0</v>
      </c>
      <c r="AE41" s="55">
        <f>Saisie!AC88</f>
        <v>0</v>
      </c>
      <c r="AF41" s="55">
        <f>Saisie!AD88</f>
        <v>0</v>
      </c>
      <c r="AG41" s="55">
        <f>Saisie!AE88</f>
        <v>0</v>
      </c>
      <c r="AH41" s="55">
        <f>Saisie!AF88</f>
        <v>0</v>
      </c>
      <c r="AI41" s="55">
        <f>Saisie!AG88</f>
        <v>0</v>
      </c>
      <c r="AJ41" s="55">
        <f>IF(Saisie!AH88="",AD41+AF41+AH41,Saisie!AH88)</f>
        <v>0</v>
      </c>
      <c r="AK41" s="55">
        <f>IF(Saisie!AI88="",AE41+AG41+AI41,Saisie!AI88)</f>
        <v>0</v>
      </c>
      <c r="AL41" s="55">
        <f t="shared" si="109"/>
        <v>0</v>
      </c>
      <c r="AM41" s="55">
        <f t="shared" si="110"/>
        <v>0</v>
      </c>
      <c r="AN41" s="55" t="e">
        <f t="shared" si="127"/>
        <v>#VALUE!</v>
      </c>
      <c r="AO41" s="98" t="e">
        <f t="shared" si="111"/>
        <v>#VALUE!</v>
      </c>
      <c r="AP41" s="99" t="e">
        <f t="shared" si="128"/>
        <v>#DIV/0!</v>
      </c>
      <c r="AQ41" s="55" t="e">
        <f t="shared" si="129"/>
        <v>#VALUE!</v>
      </c>
      <c r="AR41" s="98" t="e">
        <f t="shared" si="112"/>
        <v>#VALUE!</v>
      </c>
      <c r="AS41" s="99" t="e">
        <f t="shared" si="130"/>
        <v>#DIV/0!</v>
      </c>
      <c r="AT41" s="55" t="e">
        <f t="shared" si="131"/>
        <v>#VALUE!</v>
      </c>
      <c r="AU41" s="98" t="e">
        <f t="shared" si="113"/>
        <v>#VALUE!</v>
      </c>
      <c r="AV41" s="99" t="e">
        <f t="shared" si="132"/>
        <v>#DIV/0!</v>
      </c>
      <c r="AW41" s="55" t="e">
        <f t="shared" si="133"/>
        <v>#VALUE!</v>
      </c>
      <c r="AX41" s="98" t="e">
        <f t="shared" si="114"/>
        <v>#VALUE!</v>
      </c>
      <c r="AY41" s="99" t="e">
        <f t="shared" si="134"/>
        <v>#DIV/0!</v>
      </c>
      <c r="AZ41" s="55" t="e">
        <f t="shared" si="135"/>
        <v>#VALUE!</v>
      </c>
      <c r="BA41" s="98" t="e">
        <f t="shared" si="115"/>
        <v>#VALUE!</v>
      </c>
      <c r="BB41" s="99" t="e">
        <f t="shared" si="136"/>
        <v>#DIV/0!</v>
      </c>
      <c r="BC41" s="55" t="e">
        <f t="shared" si="137"/>
        <v>#VALUE!</v>
      </c>
      <c r="BD41" s="98" t="e">
        <f t="shared" si="116"/>
        <v>#VALUE!</v>
      </c>
      <c r="BE41" s="99" t="e">
        <f t="shared" si="138"/>
        <v>#DIV/0!</v>
      </c>
      <c r="BF41" s="55" t="e">
        <f t="shared" si="139"/>
        <v>#VALUE!</v>
      </c>
      <c r="BG41" s="98" t="e">
        <f t="shared" si="117"/>
        <v>#VALUE!</v>
      </c>
      <c r="BH41" s="99" t="e">
        <f t="shared" si="140"/>
        <v>#DIV/0!</v>
      </c>
      <c r="BI41" s="55" t="e">
        <f t="shared" si="141"/>
        <v>#VALUE!</v>
      </c>
      <c r="BJ41" s="98" t="e">
        <f t="shared" si="118"/>
        <v>#VALUE!</v>
      </c>
      <c r="BK41" s="99" t="e">
        <f t="shared" si="142"/>
        <v>#DIV/0!</v>
      </c>
      <c r="BL41" s="55" t="e">
        <f t="shared" si="143"/>
        <v>#VALUE!</v>
      </c>
      <c r="BM41" s="98" t="e">
        <f t="shared" si="119"/>
        <v>#VALUE!</v>
      </c>
      <c r="BN41" s="99" t="e">
        <f t="shared" si="144"/>
        <v>#DIV/0!</v>
      </c>
      <c r="BO41" s="55" t="e">
        <f t="shared" si="145"/>
        <v>#VALUE!</v>
      </c>
      <c r="BP41" s="98" t="e">
        <f t="shared" si="120"/>
        <v>#VALUE!</v>
      </c>
      <c r="BQ41" s="99" t="e">
        <f t="shared" si="146"/>
        <v>#DIV/0!</v>
      </c>
      <c r="BR41" s="55" t="e">
        <f t="shared" si="147"/>
        <v>#VALUE!</v>
      </c>
      <c r="BS41" s="98" t="e">
        <f t="shared" si="121"/>
        <v>#VALUE!</v>
      </c>
      <c r="BT41" s="99" t="e">
        <f t="shared" si="148"/>
        <v>#DIV/0!</v>
      </c>
      <c r="BU41" s="55" t="e">
        <f t="shared" si="149"/>
        <v>#VALUE!</v>
      </c>
      <c r="BV41" s="98" t="e">
        <f t="shared" si="122"/>
        <v>#VALUE!</v>
      </c>
      <c r="BW41" s="99" t="e">
        <f t="shared" si="150"/>
        <v>#DIV/0!</v>
      </c>
      <c r="BX41" s="55" t="e">
        <f t="shared" si="151"/>
        <v>#VALUE!</v>
      </c>
      <c r="BY41" s="98" t="e">
        <f t="shared" si="123"/>
        <v>#VALUE!</v>
      </c>
      <c r="BZ41" s="99" t="e">
        <f t="shared" si="152"/>
        <v>#DIV/0!</v>
      </c>
      <c r="CA41" s="55" t="e">
        <f t="shared" si="153"/>
        <v>#VALUE!</v>
      </c>
      <c r="CB41" s="98" t="e">
        <f t="shared" si="124"/>
        <v>#VALUE!</v>
      </c>
      <c r="CC41" s="99" t="e">
        <f t="shared" si="154"/>
        <v>#DIV/0!</v>
      </c>
      <c r="CD41" s="55" t="e">
        <f t="shared" si="155"/>
        <v>#VALUE!</v>
      </c>
      <c r="CE41" s="98" t="e">
        <f t="shared" si="50"/>
        <v>#VALUE!</v>
      </c>
      <c r="CF41" s="99" t="e">
        <f t="shared" si="156"/>
        <v>#DIV/0!</v>
      </c>
      <c r="CG41" s="55" t="e">
        <f t="shared" si="157"/>
        <v>#VALUE!</v>
      </c>
      <c r="CH41" s="98" t="e">
        <f t="shared" si="125"/>
        <v>#VALUE!</v>
      </c>
      <c r="CI41" s="99" t="e">
        <f t="shared" si="158"/>
        <v>#DIV/0!</v>
      </c>
      <c r="CJ41" s="55" t="e">
        <f t="shared" si="159"/>
        <v>#VALUE!</v>
      </c>
      <c r="CK41" s="98" t="e">
        <f t="shared" si="126"/>
        <v>#VALUE!</v>
      </c>
      <c r="CL41" s="99" t="e">
        <f t="shared" si="160"/>
        <v>#DIV/0!</v>
      </c>
    </row>
    <row r="42" spans="1:90" x14ac:dyDescent="0.2">
      <c r="A42" s="21">
        <v>1</v>
      </c>
      <c r="B42" s="22" t="str">
        <f>'Posters Trimestres'!A40</f>
        <v>SSR</v>
      </c>
      <c r="C42" s="23">
        <f>Saisie!A98</f>
        <v>0</v>
      </c>
      <c r="D42" s="23">
        <f>Saisie!B98</f>
        <v>0</v>
      </c>
      <c r="E42" s="23" t="str">
        <f>Saisie!C98</f>
        <v/>
      </c>
      <c r="F42" s="23">
        <f>Saisie!D98</f>
        <v>0</v>
      </c>
      <c r="G42" s="23">
        <f>Saisie!E98</f>
        <v>0</v>
      </c>
      <c r="H42" s="23">
        <f>Saisie!F98</f>
        <v>0</v>
      </c>
      <c r="I42" s="23">
        <f>Saisie!G98</f>
        <v>0</v>
      </c>
      <c r="J42" s="23">
        <f>Saisie!H98</f>
        <v>0</v>
      </c>
      <c r="K42" s="23">
        <f>Saisie!I98</f>
        <v>0</v>
      </c>
      <c r="L42" s="23">
        <f>IF(Saisie!J98="",F42+H42+J42,Saisie!J98)</f>
        <v>0</v>
      </c>
      <c r="M42" s="23">
        <f>IF(Saisie!K98="",G42+I42+K42,Saisie!K98)</f>
        <v>0</v>
      </c>
      <c r="N42" s="23">
        <f>Saisie!L98</f>
        <v>0</v>
      </c>
      <c r="O42" s="23">
        <f>Saisie!M98</f>
        <v>0</v>
      </c>
      <c r="P42" s="23">
        <f>Saisie!N98</f>
        <v>0</v>
      </c>
      <c r="Q42" s="23">
        <f>Saisie!O98</f>
        <v>0</v>
      </c>
      <c r="R42" s="23">
        <f>Saisie!P98</f>
        <v>0</v>
      </c>
      <c r="S42" s="23">
        <f>Saisie!Q98</f>
        <v>0</v>
      </c>
      <c r="T42" s="23">
        <f>IF(Saisie!R98="",N42+P42+R42,Saisie!R98)</f>
        <v>0</v>
      </c>
      <c r="U42" s="23">
        <f>IF(Saisie!S98="",O42+Q42+S42,Saisie!S98)</f>
        <v>0</v>
      </c>
      <c r="V42" s="23">
        <f>Saisie!T98</f>
        <v>0</v>
      </c>
      <c r="W42" s="23">
        <f>Saisie!U98</f>
        <v>0</v>
      </c>
      <c r="X42" s="23">
        <f>Saisie!V98</f>
        <v>0</v>
      </c>
      <c r="Y42" s="23">
        <f>Saisie!W98</f>
        <v>0</v>
      </c>
      <c r="Z42" s="23">
        <f>Saisie!X98</f>
        <v>0</v>
      </c>
      <c r="AA42" s="23">
        <f>Saisie!Y98</f>
        <v>0</v>
      </c>
      <c r="AB42" s="23">
        <f>IF(Saisie!Z98="",V42+X42+Z42,Saisie!Z98)</f>
        <v>0</v>
      </c>
      <c r="AC42" s="23">
        <f>IF(Saisie!AA98="",W42+Y42+AA42,Saisie!AA98)</f>
        <v>0</v>
      </c>
      <c r="AD42" s="23">
        <f>Saisie!AB98</f>
        <v>0</v>
      </c>
      <c r="AE42" s="23">
        <f>Saisie!AC98</f>
        <v>0</v>
      </c>
      <c r="AF42" s="23">
        <f>Saisie!AD98</f>
        <v>0</v>
      </c>
      <c r="AG42" s="23">
        <f>Saisie!AE98</f>
        <v>0</v>
      </c>
      <c r="AH42" s="23">
        <f>Saisie!AF98</f>
        <v>0</v>
      </c>
      <c r="AI42" s="23">
        <f>Saisie!AG98</f>
        <v>0</v>
      </c>
      <c r="AJ42" s="23">
        <f>IF(Saisie!AH98="",AD42+AF42+AH42,Saisie!AH98)</f>
        <v>0</v>
      </c>
      <c r="AK42" s="23">
        <f>IF(Saisie!AI98="",AE42+AG42+AI42,Saisie!AI98)</f>
        <v>0</v>
      </c>
      <c r="AL42" s="23">
        <f t="shared" si="89"/>
        <v>0</v>
      </c>
      <c r="AM42" s="23">
        <f t="shared" si="90"/>
        <v>0</v>
      </c>
      <c r="AN42" s="55" t="e">
        <f t="shared" si="127"/>
        <v>#VALUE!</v>
      </c>
      <c r="AO42" s="98" t="e">
        <f t="shared" si="55"/>
        <v>#VALUE!</v>
      </c>
      <c r="AP42" s="99" t="e">
        <f t="shared" si="128"/>
        <v>#DIV/0!</v>
      </c>
      <c r="AQ42" s="55" t="e">
        <f t="shared" si="129"/>
        <v>#VALUE!</v>
      </c>
      <c r="AR42" s="98" t="e">
        <f t="shared" si="56"/>
        <v>#VALUE!</v>
      </c>
      <c r="AS42" s="99" t="e">
        <f t="shared" si="130"/>
        <v>#DIV/0!</v>
      </c>
      <c r="AT42" s="55" t="e">
        <f t="shared" si="131"/>
        <v>#VALUE!</v>
      </c>
      <c r="AU42" s="98" t="e">
        <f t="shared" si="57"/>
        <v>#VALUE!</v>
      </c>
      <c r="AV42" s="99" t="e">
        <f t="shared" si="132"/>
        <v>#DIV/0!</v>
      </c>
      <c r="AW42" s="55" t="e">
        <f t="shared" si="133"/>
        <v>#VALUE!</v>
      </c>
      <c r="AX42" s="98" t="e">
        <f t="shared" si="58"/>
        <v>#VALUE!</v>
      </c>
      <c r="AY42" s="99" t="e">
        <f t="shared" si="134"/>
        <v>#DIV/0!</v>
      </c>
      <c r="AZ42" s="55" t="e">
        <f t="shared" si="135"/>
        <v>#VALUE!</v>
      </c>
      <c r="BA42" s="98" t="e">
        <f t="shared" si="59"/>
        <v>#VALUE!</v>
      </c>
      <c r="BB42" s="99" t="e">
        <f t="shared" si="136"/>
        <v>#DIV/0!</v>
      </c>
      <c r="BC42" s="55" t="e">
        <f t="shared" si="137"/>
        <v>#VALUE!</v>
      </c>
      <c r="BD42" s="98" t="e">
        <f t="shared" si="60"/>
        <v>#VALUE!</v>
      </c>
      <c r="BE42" s="99" t="e">
        <f t="shared" si="138"/>
        <v>#DIV/0!</v>
      </c>
      <c r="BF42" s="55" t="e">
        <f t="shared" si="139"/>
        <v>#VALUE!</v>
      </c>
      <c r="BG42" s="98" t="e">
        <f t="shared" si="61"/>
        <v>#VALUE!</v>
      </c>
      <c r="BH42" s="99" t="e">
        <f t="shared" si="140"/>
        <v>#DIV/0!</v>
      </c>
      <c r="BI42" s="55" t="e">
        <f t="shared" si="141"/>
        <v>#VALUE!</v>
      </c>
      <c r="BJ42" s="98" t="e">
        <f t="shared" si="62"/>
        <v>#VALUE!</v>
      </c>
      <c r="BK42" s="99" t="e">
        <f t="shared" si="142"/>
        <v>#DIV/0!</v>
      </c>
      <c r="BL42" s="55" t="e">
        <f t="shared" si="143"/>
        <v>#VALUE!</v>
      </c>
      <c r="BM42" s="98" t="e">
        <f t="shared" si="63"/>
        <v>#VALUE!</v>
      </c>
      <c r="BN42" s="99" t="e">
        <f t="shared" si="144"/>
        <v>#DIV/0!</v>
      </c>
      <c r="BO42" s="55" t="e">
        <f t="shared" si="145"/>
        <v>#VALUE!</v>
      </c>
      <c r="BP42" s="98" t="e">
        <f t="shared" si="64"/>
        <v>#VALUE!</v>
      </c>
      <c r="BQ42" s="99" t="e">
        <f t="shared" si="146"/>
        <v>#DIV/0!</v>
      </c>
      <c r="BR42" s="55" t="e">
        <f t="shared" si="147"/>
        <v>#VALUE!</v>
      </c>
      <c r="BS42" s="98" t="e">
        <f t="shared" si="65"/>
        <v>#VALUE!</v>
      </c>
      <c r="BT42" s="99" t="e">
        <f t="shared" si="148"/>
        <v>#DIV/0!</v>
      </c>
      <c r="BU42" s="55" t="e">
        <f t="shared" si="149"/>
        <v>#VALUE!</v>
      </c>
      <c r="BV42" s="98" t="e">
        <f t="shared" si="66"/>
        <v>#VALUE!</v>
      </c>
      <c r="BW42" s="99" t="e">
        <f t="shared" si="150"/>
        <v>#DIV/0!</v>
      </c>
      <c r="BX42" s="55" t="e">
        <f t="shared" si="151"/>
        <v>#VALUE!</v>
      </c>
      <c r="BY42" s="98" t="e">
        <f t="shared" si="67"/>
        <v>#VALUE!</v>
      </c>
      <c r="BZ42" s="99" t="e">
        <f t="shared" si="152"/>
        <v>#DIV/0!</v>
      </c>
      <c r="CA42" s="55" t="e">
        <f t="shared" si="153"/>
        <v>#VALUE!</v>
      </c>
      <c r="CB42" s="98" t="e">
        <f t="shared" si="68"/>
        <v>#VALUE!</v>
      </c>
      <c r="CC42" s="99" t="e">
        <f t="shared" si="154"/>
        <v>#DIV/0!</v>
      </c>
      <c r="CD42" s="55" t="e">
        <f t="shared" si="155"/>
        <v>#VALUE!</v>
      </c>
      <c r="CE42" s="95" t="e">
        <f t="shared" si="50"/>
        <v>#VALUE!</v>
      </c>
      <c r="CF42" s="99" t="e">
        <f t="shared" si="156"/>
        <v>#DIV/0!</v>
      </c>
      <c r="CG42" s="23" t="e">
        <f t="shared" si="157"/>
        <v>#VALUE!</v>
      </c>
      <c r="CH42" s="95" t="e">
        <f t="shared" si="69"/>
        <v>#VALUE!</v>
      </c>
      <c r="CI42" s="96" t="e">
        <f t="shared" si="158"/>
        <v>#DIV/0!</v>
      </c>
      <c r="CJ42" s="23" t="e">
        <f t="shared" si="159"/>
        <v>#VALUE!</v>
      </c>
      <c r="CK42" s="95" t="e">
        <f t="shared" si="70"/>
        <v>#VALUE!</v>
      </c>
      <c r="CL42" s="96" t="e">
        <f t="shared" si="160"/>
        <v>#DIV/0!</v>
      </c>
    </row>
    <row r="43" spans="1:90" x14ac:dyDescent="0.2">
      <c r="A43" s="21">
        <v>2</v>
      </c>
      <c r="B43" s="22" t="str">
        <f>'Posters Trimestres'!A40</f>
        <v>SSR</v>
      </c>
      <c r="C43" s="23">
        <f>Saisie!A99</f>
        <v>0</v>
      </c>
      <c r="D43" s="23">
        <f>Saisie!B99</f>
        <v>0</v>
      </c>
      <c r="E43" s="23" t="str">
        <f>Saisie!C99</f>
        <v/>
      </c>
      <c r="F43" s="23">
        <f>Saisie!D99</f>
        <v>0</v>
      </c>
      <c r="G43" s="23">
        <f>Saisie!E99</f>
        <v>0</v>
      </c>
      <c r="H43" s="23">
        <f>Saisie!F99</f>
        <v>0</v>
      </c>
      <c r="I43" s="23">
        <f>Saisie!G99</f>
        <v>0</v>
      </c>
      <c r="J43" s="23">
        <f>Saisie!H99</f>
        <v>0</v>
      </c>
      <c r="K43" s="23">
        <f>Saisie!I99</f>
        <v>0</v>
      </c>
      <c r="L43" s="23">
        <f>IF(Saisie!J99="",F43+H43+J43,Saisie!J99)</f>
        <v>0</v>
      </c>
      <c r="M43" s="23">
        <f>IF(Saisie!K99="",G43+I43+K43,Saisie!K99)</f>
        <v>0</v>
      </c>
      <c r="N43" s="23">
        <f>Saisie!L99</f>
        <v>0</v>
      </c>
      <c r="O43" s="23">
        <f>Saisie!M99</f>
        <v>0</v>
      </c>
      <c r="P43" s="23">
        <f>Saisie!N99</f>
        <v>0</v>
      </c>
      <c r="Q43" s="23">
        <f>Saisie!O99</f>
        <v>0</v>
      </c>
      <c r="R43" s="23">
        <f>Saisie!P99</f>
        <v>0</v>
      </c>
      <c r="S43" s="23">
        <f>Saisie!Q99</f>
        <v>0</v>
      </c>
      <c r="T43" s="23">
        <f>IF(Saisie!R99="",N43+P43+R43,Saisie!R99)</f>
        <v>0</v>
      </c>
      <c r="U43" s="23">
        <f>IF(Saisie!S99="",O43+Q43+S43,Saisie!S99)</f>
        <v>0</v>
      </c>
      <c r="V43" s="23">
        <f>Saisie!T99</f>
        <v>0</v>
      </c>
      <c r="W43" s="23">
        <f>Saisie!U99</f>
        <v>0</v>
      </c>
      <c r="X43" s="23">
        <f>Saisie!V99</f>
        <v>0</v>
      </c>
      <c r="Y43" s="23">
        <f>Saisie!W99</f>
        <v>0</v>
      </c>
      <c r="Z43" s="23">
        <f>Saisie!X99</f>
        <v>0</v>
      </c>
      <c r="AA43" s="23">
        <f>Saisie!Y99</f>
        <v>0</v>
      </c>
      <c r="AB43" s="23">
        <f>IF(Saisie!Z99="",V43+X43+Z43,Saisie!Z99)</f>
        <v>0</v>
      </c>
      <c r="AC43" s="23">
        <f>IF(Saisie!AA99="",W43+Y43+AA43,Saisie!AA99)</f>
        <v>0</v>
      </c>
      <c r="AD43" s="23">
        <f>Saisie!AB99</f>
        <v>0</v>
      </c>
      <c r="AE43" s="23">
        <f>Saisie!AC99</f>
        <v>0</v>
      </c>
      <c r="AF43" s="23">
        <f>Saisie!AD99</f>
        <v>0</v>
      </c>
      <c r="AG43" s="23">
        <f>Saisie!AE99</f>
        <v>0</v>
      </c>
      <c r="AH43" s="23">
        <f>Saisie!AF99</f>
        <v>0</v>
      </c>
      <c r="AI43" s="23">
        <f>Saisie!AG99</f>
        <v>0</v>
      </c>
      <c r="AJ43" s="23">
        <f>IF(Saisie!AH99="",AD43+AF43+AH43,Saisie!AH99)</f>
        <v>0</v>
      </c>
      <c r="AK43" s="23">
        <f>IF(Saisie!AI99="",AE43+AG43+AI43,Saisie!AI99)</f>
        <v>0</v>
      </c>
      <c r="AL43" s="23">
        <f t="shared" ref="AL43:AL51" si="161">L43+T43+AB43+AJ43</f>
        <v>0</v>
      </c>
      <c r="AM43" s="23">
        <f t="shared" ref="AM43:AM51" si="162">M43+U43+AC43+AK43</f>
        <v>0</v>
      </c>
      <c r="AN43" s="55" t="e">
        <f t="shared" si="127"/>
        <v>#VALUE!</v>
      </c>
      <c r="AO43" s="98" t="e">
        <f t="shared" ref="AO43:AO51" si="163">F43/AN43</f>
        <v>#VALUE!</v>
      </c>
      <c r="AP43" s="99" t="e">
        <f t="shared" si="128"/>
        <v>#DIV/0!</v>
      </c>
      <c r="AQ43" s="55" t="e">
        <f t="shared" si="129"/>
        <v>#VALUE!</v>
      </c>
      <c r="AR43" s="98" t="e">
        <f t="shared" ref="AR43:AR51" si="164">H43/AQ43</f>
        <v>#VALUE!</v>
      </c>
      <c r="AS43" s="99" t="e">
        <f t="shared" si="130"/>
        <v>#DIV/0!</v>
      </c>
      <c r="AT43" s="55" t="e">
        <f t="shared" si="131"/>
        <v>#VALUE!</v>
      </c>
      <c r="AU43" s="98" t="e">
        <f t="shared" ref="AU43:AU51" si="165">J43/AT43</f>
        <v>#VALUE!</v>
      </c>
      <c r="AV43" s="99" t="e">
        <f t="shared" si="132"/>
        <v>#DIV/0!</v>
      </c>
      <c r="AW43" s="55" t="e">
        <f t="shared" si="133"/>
        <v>#VALUE!</v>
      </c>
      <c r="AX43" s="98" t="e">
        <f t="shared" ref="AX43:AX51" si="166">L43/AW43</f>
        <v>#VALUE!</v>
      </c>
      <c r="AY43" s="99" t="e">
        <f t="shared" si="134"/>
        <v>#DIV/0!</v>
      </c>
      <c r="AZ43" s="55" t="e">
        <f t="shared" si="135"/>
        <v>#VALUE!</v>
      </c>
      <c r="BA43" s="98" t="e">
        <f t="shared" ref="BA43:BA51" si="167">N43/AZ43</f>
        <v>#VALUE!</v>
      </c>
      <c r="BB43" s="99" t="e">
        <f t="shared" si="136"/>
        <v>#DIV/0!</v>
      </c>
      <c r="BC43" s="55" t="e">
        <f t="shared" si="137"/>
        <v>#VALUE!</v>
      </c>
      <c r="BD43" s="98" t="e">
        <f t="shared" ref="BD43:BD51" si="168">P43/BC43</f>
        <v>#VALUE!</v>
      </c>
      <c r="BE43" s="99" t="e">
        <f t="shared" si="138"/>
        <v>#DIV/0!</v>
      </c>
      <c r="BF43" s="55" t="e">
        <f t="shared" si="139"/>
        <v>#VALUE!</v>
      </c>
      <c r="BG43" s="98" t="e">
        <f t="shared" ref="BG43:BG51" si="169">R43/BF43</f>
        <v>#VALUE!</v>
      </c>
      <c r="BH43" s="99" t="e">
        <f t="shared" si="140"/>
        <v>#DIV/0!</v>
      </c>
      <c r="BI43" s="55" t="e">
        <f t="shared" si="141"/>
        <v>#VALUE!</v>
      </c>
      <c r="BJ43" s="98" t="e">
        <f t="shared" ref="BJ43:BJ51" si="170">T43/BI43</f>
        <v>#VALUE!</v>
      </c>
      <c r="BK43" s="99" t="e">
        <f t="shared" si="142"/>
        <v>#DIV/0!</v>
      </c>
      <c r="BL43" s="55" t="e">
        <f t="shared" si="143"/>
        <v>#VALUE!</v>
      </c>
      <c r="BM43" s="98" t="e">
        <f t="shared" ref="BM43:BM51" si="171">V43/BL43</f>
        <v>#VALUE!</v>
      </c>
      <c r="BN43" s="99" t="e">
        <f t="shared" si="144"/>
        <v>#DIV/0!</v>
      </c>
      <c r="BO43" s="55" t="e">
        <f t="shared" si="145"/>
        <v>#VALUE!</v>
      </c>
      <c r="BP43" s="98" t="e">
        <f t="shared" ref="BP43:BP51" si="172">X43/BO43</f>
        <v>#VALUE!</v>
      </c>
      <c r="BQ43" s="99" t="e">
        <f t="shared" si="146"/>
        <v>#DIV/0!</v>
      </c>
      <c r="BR43" s="55" t="e">
        <f t="shared" si="147"/>
        <v>#VALUE!</v>
      </c>
      <c r="BS43" s="98" t="e">
        <f t="shared" ref="BS43:BS51" si="173">Z43/BR43</f>
        <v>#VALUE!</v>
      </c>
      <c r="BT43" s="99" t="e">
        <f t="shared" si="148"/>
        <v>#DIV/0!</v>
      </c>
      <c r="BU43" s="55" t="e">
        <f t="shared" si="149"/>
        <v>#VALUE!</v>
      </c>
      <c r="BV43" s="98" t="e">
        <f t="shared" ref="BV43:BV51" si="174">AB43/BU43</f>
        <v>#VALUE!</v>
      </c>
      <c r="BW43" s="99" t="e">
        <f t="shared" si="150"/>
        <v>#DIV/0!</v>
      </c>
      <c r="BX43" s="55" t="e">
        <f t="shared" si="151"/>
        <v>#VALUE!</v>
      </c>
      <c r="BY43" s="98" t="e">
        <f t="shared" ref="BY43:BY51" si="175">AD43/BX43</f>
        <v>#VALUE!</v>
      </c>
      <c r="BZ43" s="99" t="e">
        <f t="shared" si="152"/>
        <v>#DIV/0!</v>
      </c>
      <c r="CA43" s="55" t="e">
        <f t="shared" si="153"/>
        <v>#VALUE!</v>
      </c>
      <c r="CB43" s="98" t="e">
        <f t="shared" ref="CB43:CB51" si="176">AF43/CA43</f>
        <v>#VALUE!</v>
      </c>
      <c r="CC43" s="99" t="e">
        <f t="shared" si="154"/>
        <v>#DIV/0!</v>
      </c>
      <c r="CD43" s="55" t="e">
        <f t="shared" si="155"/>
        <v>#VALUE!</v>
      </c>
      <c r="CE43" s="95" t="e">
        <f t="shared" si="50"/>
        <v>#VALUE!</v>
      </c>
      <c r="CF43" s="99" t="e">
        <f t="shared" si="156"/>
        <v>#DIV/0!</v>
      </c>
      <c r="CG43" s="23" t="e">
        <f t="shared" si="157"/>
        <v>#VALUE!</v>
      </c>
      <c r="CH43" s="95" t="e">
        <f t="shared" ref="CH43:CH51" si="177">AJ43/CG43</f>
        <v>#VALUE!</v>
      </c>
      <c r="CI43" s="96" t="e">
        <f t="shared" si="158"/>
        <v>#DIV/0!</v>
      </c>
      <c r="CJ43" s="23" t="e">
        <f t="shared" si="159"/>
        <v>#VALUE!</v>
      </c>
      <c r="CK43" s="95" t="e">
        <f t="shared" ref="CK43:CK51" si="178">AL43/CJ43</f>
        <v>#VALUE!</v>
      </c>
      <c r="CL43" s="96" t="e">
        <f t="shared" si="160"/>
        <v>#DIV/0!</v>
      </c>
    </row>
    <row r="44" spans="1:90" x14ac:dyDescent="0.2">
      <c r="A44" s="21">
        <v>3</v>
      </c>
      <c r="B44" s="22" t="str">
        <f>'Posters Trimestres'!A40</f>
        <v>SSR</v>
      </c>
      <c r="C44" s="23">
        <f>Saisie!A100</f>
        <v>0</v>
      </c>
      <c r="D44" s="23">
        <f>Saisie!B100</f>
        <v>0</v>
      </c>
      <c r="E44" s="23" t="str">
        <f>Saisie!C100</f>
        <v/>
      </c>
      <c r="F44" s="23">
        <f>Saisie!D100</f>
        <v>0</v>
      </c>
      <c r="G44" s="23">
        <f>Saisie!E100</f>
        <v>0</v>
      </c>
      <c r="H44" s="23">
        <f>Saisie!F100</f>
        <v>0</v>
      </c>
      <c r="I44" s="23">
        <f>Saisie!G100</f>
        <v>0</v>
      </c>
      <c r="J44" s="23">
        <f>Saisie!H100</f>
        <v>0</v>
      </c>
      <c r="K44" s="23">
        <f>Saisie!I100</f>
        <v>0</v>
      </c>
      <c r="L44" s="23">
        <f>IF(Saisie!J100="",F44+H44+J44,Saisie!J100)</f>
        <v>0</v>
      </c>
      <c r="M44" s="23">
        <f>IF(Saisie!K100="",G44+I44+K44,Saisie!K100)</f>
        <v>0</v>
      </c>
      <c r="N44" s="23">
        <f>Saisie!L100</f>
        <v>0</v>
      </c>
      <c r="O44" s="23">
        <f>Saisie!M100</f>
        <v>0</v>
      </c>
      <c r="P44" s="23">
        <f>Saisie!N100</f>
        <v>0</v>
      </c>
      <c r="Q44" s="23">
        <f>Saisie!O100</f>
        <v>0</v>
      </c>
      <c r="R44" s="23">
        <f>Saisie!P100</f>
        <v>0</v>
      </c>
      <c r="S44" s="23">
        <f>Saisie!Q100</f>
        <v>0</v>
      </c>
      <c r="T44" s="23">
        <f>IF(Saisie!R100="",N44+P44+R44,Saisie!R100)</f>
        <v>0</v>
      </c>
      <c r="U44" s="23">
        <f>IF(Saisie!S100="",O44+Q44+S44,Saisie!S100)</f>
        <v>0</v>
      </c>
      <c r="V44" s="23">
        <f>Saisie!T100</f>
        <v>0</v>
      </c>
      <c r="W44" s="23">
        <f>Saisie!U100</f>
        <v>0</v>
      </c>
      <c r="X44" s="23">
        <f>Saisie!V100</f>
        <v>0</v>
      </c>
      <c r="Y44" s="23">
        <f>Saisie!W100</f>
        <v>0</v>
      </c>
      <c r="Z44" s="23">
        <f>Saisie!X100</f>
        <v>0</v>
      </c>
      <c r="AA44" s="23">
        <f>Saisie!Y100</f>
        <v>0</v>
      </c>
      <c r="AB44" s="23">
        <f>IF(Saisie!Z100="",V44+X44+Z44,Saisie!Z100)</f>
        <v>0</v>
      </c>
      <c r="AC44" s="23">
        <f>IF(Saisie!AA100="",W44+Y44+AA44,Saisie!AA100)</f>
        <v>0</v>
      </c>
      <c r="AD44" s="23">
        <f>Saisie!AB100</f>
        <v>0</v>
      </c>
      <c r="AE44" s="23">
        <f>Saisie!AC100</f>
        <v>0</v>
      </c>
      <c r="AF44" s="23">
        <f>Saisie!AD100</f>
        <v>0</v>
      </c>
      <c r="AG44" s="23">
        <f>Saisie!AE100</f>
        <v>0</v>
      </c>
      <c r="AH44" s="23">
        <f>Saisie!AF100</f>
        <v>0</v>
      </c>
      <c r="AI44" s="23">
        <f>Saisie!AG100</f>
        <v>0</v>
      </c>
      <c r="AJ44" s="23">
        <f>IF(Saisie!AH100="",AD44+AF44+AH44,Saisie!AH100)</f>
        <v>0</v>
      </c>
      <c r="AK44" s="23">
        <f>IF(Saisie!AI100="",AE44+AG44+AI44,Saisie!AI100)</f>
        <v>0</v>
      </c>
      <c r="AL44" s="23">
        <f t="shared" si="161"/>
        <v>0</v>
      </c>
      <c r="AM44" s="23">
        <f t="shared" si="162"/>
        <v>0</v>
      </c>
      <c r="AN44" s="55" t="e">
        <f t="shared" si="127"/>
        <v>#VALUE!</v>
      </c>
      <c r="AO44" s="98" t="e">
        <f t="shared" si="163"/>
        <v>#VALUE!</v>
      </c>
      <c r="AP44" s="99" t="e">
        <f t="shared" si="128"/>
        <v>#DIV/0!</v>
      </c>
      <c r="AQ44" s="55" t="e">
        <f t="shared" si="129"/>
        <v>#VALUE!</v>
      </c>
      <c r="AR44" s="98" t="e">
        <f t="shared" si="164"/>
        <v>#VALUE!</v>
      </c>
      <c r="AS44" s="99" t="e">
        <f t="shared" si="130"/>
        <v>#DIV/0!</v>
      </c>
      <c r="AT44" s="55" t="e">
        <f t="shared" si="131"/>
        <v>#VALUE!</v>
      </c>
      <c r="AU44" s="98" t="e">
        <f t="shared" si="165"/>
        <v>#VALUE!</v>
      </c>
      <c r="AV44" s="99" t="e">
        <f t="shared" si="132"/>
        <v>#DIV/0!</v>
      </c>
      <c r="AW44" s="55" t="e">
        <f t="shared" si="133"/>
        <v>#VALUE!</v>
      </c>
      <c r="AX44" s="98" t="e">
        <f t="shared" si="166"/>
        <v>#VALUE!</v>
      </c>
      <c r="AY44" s="99" t="e">
        <f t="shared" si="134"/>
        <v>#DIV/0!</v>
      </c>
      <c r="AZ44" s="55" t="e">
        <f t="shared" si="135"/>
        <v>#VALUE!</v>
      </c>
      <c r="BA44" s="98" t="e">
        <f t="shared" si="167"/>
        <v>#VALUE!</v>
      </c>
      <c r="BB44" s="99" t="e">
        <f t="shared" si="136"/>
        <v>#DIV/0!</v>
      </c>
      <c r="BC44" s="55" t="e">
        <f t="shared" si="137"/>
        <v>#VALUE!</v>
      </c>
      <c r="BD44" s="98" t="e">
        <f t="shared" si="168"/>
        <v>#VALUE!</v>
      </c>
      <c r="BE44" s="99" t="e">
        <f t="shared" si="138"/>
        <v>#DIV/0!</v>
      </c>
      <c r="BF44" s="55" t="e">
        <f t="shared" si="139"/>
        <v>#VALUE!</v>
      </c>
      <c r="BG44" s="98" t="e">
        <f t="shared" si="169"/>
        <v>#VALUE!</v>
      </c>
      <c r="BH44" s="99" t="e">
        <f t="shared" si="140"/>
        <v>#DIV/0!</v>
      </c>
      <c r="BI44" s="55" t="e">
        <f t="shared" si="141"/>
        <v>#VALUE!</v>
      </c>
      <c r="BJ44" s="98" t="e">
        <f t="shared" si="170"/>
        <v>#VALUE!</v>
      </c>
      <c r="BK44" s="99" t="e">
        <f t="shared" si="142"/>
        <v>#DIV/0!</v>
      </c>
      <c r="BL44" s="55" t="e">
        <f t="shared" si="143"/>
        <v>#VALUE!</v>
      </c>
      <c r="BM44" s="98" t="e">
        <f t="shared" si="171"/>
        <v>#VALUE!</v>
      </c>
      <c r="BN44" s="99" t="e">
        <f t="shared" si="144"/>
        <v>#DIV/0!</v>
      </c>
      <c r="BO44" s="55" t="e">
        <f t="shared" si="145"/>
        <v>#VALUE!</v>
      </c>
      <c r="BP44" s="98" t="e">
        <f t="shared" si="172"/>
        <v>#VALUE!</v>
      </c>
      <c r="BQ44" s="99" t="e">
        <f t="shared" si="146"/>
        <v>#DIV/0!</v>
      </c>
      <c r="BR44" s="55" t="e">
        <f t="shared" si="147"/>
        <v>#VALUE!</v>
      </c>
      <c r="BS44" s="98" t="e">
        <f t="shared" si="173"/>
        <v>#VALUE!</v>
      </c>
      <c r="BT44" s="99" t="e">
        <f t="shared" si="148"/>
        <v>#DIV/0!</v>
      </c>
      <c r="BU44" s="55" t="e">
        <f t="shared" si="149"/>
        <v>#VALUE!</v>
      </c>
      <c r="BV44" s="98" t="e">
        <f t="shared" si="174"/>
        <v>#VALUE!</v>
      </c>
      <c r="BW44" s="99" t="e">
        <f t="shared" si="150"/>
        <v>#DIV/0!</v>
      </c>
      <c r="BX44" s="55" t="e">
        <f t="shared" si="151"/>
        <v>#VALUE!</v>
      </c>
      <c r="BY44" s="98" t="e">
        <f t="shared" si="175"/>
        <v>#VALUE!</v>
      </c>
      <c r="BZ44" s="99" t="e">
        <f t="shared" si="152"/>
        <v>#DIV/0!</v>
      </c>
      <c r="CA44" s="55" t="e">
        <f t="shared" si="153"/>
        <v>#VALUE!</v>
      </c>
      <c r="CB44" s="98" t="e">
        <f t="shared" si="176"/>
        <v>#VALUE!</v>
      </c>
      <c r="CC44" s="99" t="e">
        <f t="shared" si="154"/>
        <v>#DIV/0!</v>
      </c>
      <c r="CD44" s="55" t="e">
        <f t="shared" si="155"/>
        <v>#VALUE!</v>
      </c>
      <c r="CE44" s="95" t="e">
        <f t="shared" si="50"/>
        <v>#VALUE!</v>
      </c>
      <c r="CF44" s="99" t="e">
        <f t="shared" si="156"/>
        <v>#DIV/0!</v>
      </c>
      <c r="CG44" s="23" t="e">
        <f t="shared" si="157"/>
        <v>#VALUE!</v>
      </c>
      <c r="CH44" s="95" t="e">
        <f t="shared" si="177"/>
        <v>#VALUE!</v>
      </c>
      <c r="CI44" s="96" t="e">
        <f t="shared" si="158"/>
        <v>#DIV/0!</v>
      </c>
      <c r="CJ44" s="23" t="e">
        <f t="shared" si="159"/>
        <v>#VALUE!</v>
      </c>
      <c r="CK44" s="95" t="e">
        <f t="shared" si="178"/>
        <v>#VALUE!</v>
      </c>
      <c r="CL44" s="96" t="e">
        <f t="shared" si="160"/>
        <v>#DIV/0!</v>
      </c>
    </row>
    <row r="45" spans="1:90" x14ac:dyDescent="0.2">
      <c r="A45" s="21">
        <v>4</v>
      </c>
      <c r="B45" s="22" t="str">
        <f>'Posters Trimestres'!A40</f>
        <v>SSR</v>
      </c>
      <c r="C45" s="23">
        <f>Saisie!A101</f>
        <v>0</v>
      </c>
      <c r="D45" s="23">
        <f>Saisie!B101</f>
        <v>0</v>
      </c>
      <c r="E45" s="23" t="str">
        <f>Saisie!C101</f>
        <v/>
      </c>
      <c r="F45" s="23">
        <f>Saisie!D101</f>
        <v>0</v>
      </c>
      <c r="G45" s="23">
        <f>Saisie!E101</f>
        <v>0</v>
      </c>
      <c r="H45" s="23">
        <f>Saisie!F101</f>
        <v>0</v>
      </c>
      <c r="I45" s="23">
        <f>Saisie!G101</f>
        <v>0</v>
      </c>
      <c r="J45" s="23">
        <f>Saisie!H101</f>
        <v>0</v>
      </c>
      <c r="K45" s="23">
        <f>Saisie!I101</f>
        <v>0</v>
      </c>
      <c r="L45" s="23">
        <f>IF(Saisie!J101="",F45+H45+J45,Saisie!J101)</f>
        <v>0</v>
      </c>
      <c r="M45" s="23">
        <f>IF(Saisie!K101="",G45+I45+K45,Saisie!K101)</f>
        <v>0</v>
      </c>
      <c r="N45" s="23">
        <f>Saisie!L101</f>
        <v>0</v>
      </c>
      <c r="O45" s="23">
        <f>Saisie!M101</f>
        <v>0</v>
      </c>
      <c r="P45" s="23">
        <f>Saisie!N101</f>
        <v>0</v>
      </c>
      <c r="Q45" s="23">
        <f>Saisie!O101</f>
        <v>0</v>
      </c>
      <c r="R45" s="23">
        <f>Saisie!P101</f>
        <v>0</v>
      </c>
      <c r="S45" s="23">
        <f>Saisie!Q101</f>
        <v>0</v>
      </c>
      <c r="T45" s="23">
        <f>IF(Saisie!R101="",N45+P45+R45,Saisie!R101)</f>
        <v>0</v>
      </c>
      <c r="U45" s="23">
        <f>IF(Saisie!S101="",O45+Q45+S45,Saisie!S101)</f>
        <v>0</v>
      </c>
      <c r="V45" s="23">
        <f>Saisie!T101</f>
        <v>0</v>
      </c>
      <c r="W45" s="23">
        <f>Saisie!U101</f>
        <v>0</v>
      </c>
      <c r="X45" s="23">
        <f>Saisie!V101</f>
        <v>0</v>
      </c>
      <c r="Y45" s="23">
        <f>Saisie!W101</f>
        <v>0</v>
      </c>
      <c r="Z45" s="23">
        <f>Saisie!X101</f>
        <v>0</v>
      </c>
      <c r="AA45" s="23">
        <f>Saisie!Y101</f>
        <v>0</v>
      </c>
      <c r="AB45" s="23">
        <f>IF(Saisie!Z101="",V45+X45+Z45,Saisie!Z101)</f>
        <v>0</v>
      </c>
      <c r="AC45" s="23">
        <f>IF(Saisie!AA101="",W45+Y45+AA45,Saisie!AA101)</f>
        <v>0</v>
      </c>
      <c r="AD45" s="23">
        <f>Saisie!AB101</f>
        <v>0</v>
      </c>
      <c r="AE45" s="23">
        <f>Saisie!AC101</f>
        <v>0</v>
      </c>
      <c r="AF45" s="23">
        <f>Saisie!AD101</f>
        <v>0</v>
      </c>
      <c r="AG45" s="23">
        <f>Saisie!AE101</f>
        <v>0</v>
      </c>
      <c r="AH45" s="23">
        <f>Saisie!AF101</f>
        <v>0</v>
      </c>
      <c r="AI45" s="23">
        <f>Saisie!AG101</f>
        <v>0</v>
      </c>
      <c r="AJ45" s="23">
        <f>IF(Saisie!AH101="",AD45+AF45+AH45,Saisie!AH101)</f>
        <v>0</v>
      </c>
      <c r="AK45" s="23">
        <f>IF(Saisie!AI101="",AE45+AG45+AI45,Saisie!AI101)</f>
        <v>0</v>
      </c>
      <c r="AL45" s="23">
        <f t="shared" si="161"/>
        <v>0</v>
      </c>
      <c r="AM45" s="23">
        <f t="shared" si="162"/>
        <v>0</v>
      </c>
      <c r="AN45" s="55" t="e">
        <f t="shared" si="127"/>
        <v>#VALUE!</v>
      </c>
      <c r="AO45" s="98" t="e">
        <f t="shared" si="163"/>
        <v>#VALUE!</v>
      </c>
      <c r="AP45" s="99" t="e">
        <f t="shared" si="128"/>
        <v>#DIV/0!</v>
      </c>
      <c r="AQ45" s="55" t="e">
        <f t="shared" si="129"/>
        <v>#VALUE!</v>
      </c>
      <c r="AR45" s="98" t="e">
        <f t="shared" si="164"/>
        <v>#VALUE!</v>
      </c>
      <c r="AS45" s="99" t="e">
        <f t="shared" si="130"/>
        <v>#DIV/0!</v>
      </c>
      <c r="AT45" s="55" t="e">
        <f t="shared" si="131"/>
        <v>#VALUE!</v>
      </c>
      <c r="AU45" s="98" t="e">
        <f t="shared" si="165"/>
        <v>#VALUE!</v>
      </c>
      <c r="AV45" s="99" t="e">
        <f t="shared" si="132"/>
        <v>#DIV/0!</v>
      </c>
      <c r="AW45" s="55" t="e">
        <f t="shared" si="133"/>
        <v>#VALUE!</v>
      </c>
      <c r="AX45" s="98" t="e">
        <f t="shared" si="166"/>
        <v>#VALUE!</v>
      </c>
      <c r="AY45" s="99" t="e">
        <f t="shared" si="134"/>
        <v>#DIV/0!</v>
      </c>
      <c r="AZ45" s="55" t="e">
        <f t="shared" si="135"/>
        <v>#VALUE!</v>
      </c>
      <c r="BA45" s="98" t="e">
        <f t="shared" si="167"/>
        <v>#VALUE!</v>
      </c>
      <c r="BB45" s="99" t="e">
        <f t="shared" si="136"/>
        <v>#DIV/0!</v>
      </c>
      <c r="BC45" s="55" t="e">
        <f t="shared" si="137"/>
        <v>#VALUE!</v>
      </c>
      <c r="BD45" s="98" t="e">
        <f t="shared" si="168"/>
        <v>#VALUE!</v>
      </c>
      <c r="BE45" s="99" t="e">
        <f t="shared" si="138"/>
        <v>#DIV/0!</v>
      </c>
      <c r="BF45" s="55" t="e">
        <f t="shared" si="139"/>
        <v>#VALUE!</v>
      </c>
      <c r="BG45" s="98" t="e">
        <f t="shared" si="169"/>
        <v>#VALUE!</v>
      </c>
      <c r="BH45" s="99" t="e">
        <f t="shared" si="140"/>
        <v>#DIV/0!</v>
      </c>
      <c r="BI45" s="55" t="e">
        <f t="shared" si="141"/>
        <v>#VALUE!</v>
      </c>
      <c r="BJ45" s="98" t="e">
        <f t="shared" si="170"/>
        <v>#VALUE!</v>
      </c>
      <c r="BK45" s="99" t="e">
        <f t="shared" si="142"/>
        <v>#DIV/0!</v>
      </c>
      <c r="BL45" s="55" t="e">
        <f t="shared" si="143"/>
        <v>#VALUE!</v>
      </c>
      <c r="BM45" s="98" t="e">
        <f t="shared" si="171"/>
        <v>#VALUE!</v>
      </c>
      <c r="BN45" s="99" t="e">
        <f t="shared" si="144"/>
        <v>#DIV/0!</v>
      </c>
      <c r="BO45" s="55" t="e">
        <f t="shared" si="145"/>
        <v>#VALUE!</v>
      </c>
      <c r="BP45" s="98" t="e">
        <f t="shared" si="172"/>
        <v>#VALUE!</v>
      </c>
      <c r="BQ45" s="99" t="e">
        <f t="shared" si="146"/>
        <v>#DIV/0!</v>
      </c>
      <c r="BR45" s="55" t="e">
        <f t="shared" si="147"/>
        <v>#VALUE!</v>
      </c>
      <c r="BS45" s="98" t="e">
        <f t="shared" si="173"/>
        <v>#VALUE!</v>
      </c>
      <c r="BT45" s="99" t="e">
        <f t="shared" si="148"/>
        <v>#DIV/0!</v>
      </c>
      <c r="BU45" s="55" t="e">
        <f t="shared" si="149"/>
        <v>#VALUE!</v>
      </c>
      <c r="BV45" s="98" t="e">
        <f t="shared" si="174"/>
        <v>#VALUE!</v>
      </c>
      <c r="BW45" s="99" t="e">
        <f t="shared" si="150"/>
        <v>#DIV/0!</v>
      </c>
      <c r="BX45" s="55" t="e">
        <f t="shared" si="151"/>
        <v>#VALUE!</v>
      </c>
      <c r="BY45" s="98" t="e">
        <f t="shared" si="175"/>
        <v>#VALUE!</v>
      </c>
      <c r="BZ45" s="99" t="e">
        <f t="shared" si="152"/>
        <v>#DIV/0!</v>
      </c>
      <c r="CA45" s="55" t="e">
        <f t="shared" si="153"/>
        <v>#VALUE!</v>
      </c>
      <c r="CB45" s="98" t="e">
        <f t="shared" si="176"/>
        <v>#VALUE!</v>
      </c>
      <c r="CC45" s="99" t="e">
        <f t="shared" si="154"/>
        <v>#DIV/0!</v>
      </c>
      <c r="CD45" s="55" t="e">
        <f t="shared" si="155"/>
        <v>#VALUE!</v>
      </c>
      <c r="CE45" s="95" t="e">
        <f t="shared" si="50"/>
        <v>#VALUE!</v>
      </c>
      <c r="CF45" s="99" t="e">
        <f t="shared" si="156"/>
        <v>#DIV/0!</v>
      </c>
      <c r="CG45" s="23" t="e">
        <f t="shared" si="157"/>
        <v>#VALUE!</v>
      </c>
      <c r="CH45" s="95" t="e">
        <f t="shared" si="177"/>
        <v>#VALUE!</v>
      </c>
      <c r="CI45" s="96" t="e">
        <f t="shared" si="158"/>
        <v>#DIV/0!</v>
      </c>
      <c r="CJ45" s="23" t="e">
        <f t="shared" si="159"/>
        <v>#VALUE!</v>
      </c>
      <c r="CK45" s="95" t="e">
        <f t="shared" si="178"/>
        <v>#VALUE!</v>
      </c>
      <c r="CL45" s="96" t="e">
        <f t="shared" si="160"/>
        <v>#DIV/0!</v>
      </c>
    </row>
    <row r="46" spans="1:90" x14ac:dyDescent="0.2">
      <c r="A46" s="21">
        <v>5</v>
      </c>
      <c r="B46" s="22" t="str">
        <f>'Posters Trimestres'!A40</f>
        <v>SSR</v>
      </c>
      <c r="C46" s="23">
        <f>Saisie!A102</f>
        <v>0</v>
      </c>
      <c r="D46" s="23">
        <f>Saisie!B102</f>
        <v>0</v>
      </c>
      <c r="E46" s="23" t="str">
        <f>Saisie!C102</f>
        <v/>
      </c>
      <c r="F46" s="23">
        <f>Saisie!D102</f>
        <v>0</v>
      </c>
      <c r="G46" s="23">
        <f>Saisie!E102</f>
        <v>0</v>
      </c>
      <c r="H46" s="23">
        <f>Saisie!F102</f>
        <v>0</v>
      </c>
      <c r="I46" s="23">
        <f>Saisie!G102</f>
        <v>0</v>
      </c>
      <c r="J46" s="23">
        <f>Saisie!H102</f>
        <v>0</v>
      </c>
      <c r="K46" s="23">
        <f>Saisie!I102</f>
        <v>0</v>
      </c>
      <c r="L46" s="23">
        <f>IF(Saisie!J102="",F46+H46+J46,Saisie!J102)</f>
        <v>0</v>
      </c>
      <c r="M46" s="23">
        <f>IF(Saisie!K102="",G46+I46+K46,Saisie!K102)</f>
        <v>0</v>
      </c>
      <c r="N46" s="23">
        <f>Saisie!L102</f>
        <v>0</v>
      </c>
      <c r="O46" s="23">
        <f>Saisie!M102</f>
        <v>0</v>
      </c>
      <c r="P46" s="23">
        <f>Saisie!N102</f>
        <v>0</v>
      </c>
      <c r="Q46" s="23">
        <f>Saisie!O102</f>
        <v>0</v>
      </c>
      <c r="R46" s="23">
        <f>Saisie!P102</f>
        <v>0</v>
      </c>
      <c r="S46" s="23">
        <f>Saisie!Q102</f>
        <v>0</v>
      </c>
      <c r="T46" s="23">
        <f>IF(Saisie!R102="",N46+P46+R46,Saisie!R102)</f>
        <v>0</v>
      </c>
      <c r="U46" s="23">
        <f>IF(Saisie!S102="",O46+Q46+S46,Saisie!S102)</f>
        <v>0</v>
      </c>
      <c r="V46" s="23">
        <f>Saisie!T102</f>
        <v>0</v>
      </c>
      <c r="W46" s="23">
        <f>Saisie!U102</f>
        <v>0</v>
      </c>
      <c r="X46" s="23">
        <f>Saisie!V102</f>
        <v>0</v>
      </c>
      <c r="Y46" s="23">
        <f>Saisie!W102</f>
        <v>0</v>
      </c>
      <c r="Z46" s="23">
        <f>Saisie!X102</f>
        <v>0</v>
      </c>
      <c r="AA46" s="23">
        <f>Saisie!Y102</f>
        <v>0</v>
      </c>
      <c r="AB46" s="23">
        <f>IF(Saisie!Z102="",V46+X46+Z46,Saisie!Z102)</f>
        <v>0</v>
      </c>
      <c r="AC46" s="23">
        <f>IF(Saisie!AA102="",W46+Y46+AA46,Saisie!AA102)</f>
        <v>0</v>
      </c>
      <c r="AD46" s="23">
        <f>Saisie!AB102</f>
        <v>0</v>
      </c>
      <c r="AE46" s="23">
        <f>Saisie!AC102</f>
        <v>0</v>
      </c>
      <c r="AF46" s="23">
        <f>Saisie!AD102</f>
        <v>0</v>
      </c>
      <c r="AG46" s="23">
        <f>Saisie!AE102</f>
        <v>0</v>
      </c>
      <c r="AH46" s="23">
        <f>Saisie!AF102</f>
        <v>0</v>
      </c>
      <c r="AI46" s="23">
        <f>Saisie!AG102</f>
        <v>0</v>
      </c>
      <c r="AJ46" s="23">
        <f>IF(Saisie!AH102="",AD46+AF46+AH46,Saisie!AH102)</f>
        <v>0</v>
      </c>
      <c r="AK46" s="23">
        <f>IF(Saisie!AI102="",AE46+AG46+AI46,Saisie!AI102)</f>
        <v>0</v>
      </c>
      <c r="AL46" s="23">
        <f t="shared" si="161"/>
        <v>0</v>
      </c>
      <c r="AM46" s="23">
        <f t="shared" si="162"/>
        <v>0</v>
      </c>
      <c r="AN46" s="55" t="e">
        <f t="shared" si="127"/>
        <v>#VALUE!</v>
      </c>
      <c r="AO46" s="98" t="e">
        <f t="shared" si="163"/>
        <v>#VALUE!</v>
      </c>
      <c r="AP46" s="99" t="e">
        <f t="shared" si="128"/>
        <v>#DIV/0!</v>
      </c>
      <c r="AQ46" s="55" t="e">
        <f t="shared" si="129"/>
        <v>#VALUE!</v>
      </c>
      <c r="AR46" s="98" t="e">
        <f t="shared" si="164"/>
        <v>#VALUE!</v>
      </c>
      <c r="AS46" s="99" t="e">
        <f t="shared" si="130"/>
        <v>#DIV/0!</v>
      </c>
      <c r="AT46" s="55" t="e">
        <f t="shared" si="131"/>
        <v>#VALUE!</v>
      </c>
      <c r="AU46" s="98" t="e">
        <f t="shared" si="165"/>
        <v>#VALUE!</v>
      </c>
      <c r="AV46" s="99" t="e">
        <f t="shared" si="132"/>
        <v>#DIV/0!</v>
      </c>
      <c r="AW46" s="55" t="e">
        <f t="shared" si="133"/>
        <v>#VALUE!</v>
      </c>
      <c r="AX46" s="98" t="e">
        <f t="shared" si="166"/>
        <v>#VALUE!</v>
      </c>
      <c r="AY46" s="99" t="e">
        <f t="shared" si="134"/>
        <v>#DIV/0!</v>
      </c>
      <c r="AZ46" s="55" t="e">
        <f t="shared" si="135"/>
        <v>#VALUE!</v>
      </c>
      <c r="BA46" s="98" t="e">
        <f t="shared" si="167"/>
        <v>#VALUE!</v>
      </c>
      <c r="BB46" s="99" t="e">
        <f t="shared" si="136"/>
        <v>#DIV/0!</v>
      </c>
      <c r="BC46" s="55" t="e">
        <f t="shared" si="137"/>
        <v>#VALUE!</v>
      </c>
      <c r="BD46" s="98" t="e">
        <f t="shared" si="168"/>
        <v>#VALUE!</v>
      </c>
      <c r="BE46" s="99" t="e">
        <f t="shared" si="138"/>
        <v>#DIV/0!</v>
      </c>
      <c r="BF46" s="55" t="e">
        <f t="shared" si="139"/>
        <v>#VALUE!</v>
      </c>
      <c r="BG46" s="98" t="e">
        <f t="shared" si="169"/>
        <v>#VALUE!</v>
      </c>
      <c r="BH46" s="99" t="e">
        <f t="shared" si="140"/>
        <v>#DIV/0!</v>
      </c>
      <c r="BI46" s="55" t="e">
        <f t="shared" si="141"/>
        <v>#VALUE!</v>
      </c>
      <c r="BJ46" s="98" t="e">
        <f t="shared" si="170"/>
        <v>#VALUE!</v>
      </c>
      <c r="BK46" s="99" t="e">
        <f t="shared" si="142"/>
        <v>#DIV/0!</v>
      </c>
      <c r="BL46" s="55" t="e">
        <f t="shared" si="143"/>
        <v>#VALUE!</v>
      </c>
      <c r="BM46" s="98" t="e">
        <f t="shared" si="171"/>
        <v>#VALUE!</v>
      </c>
      <c r="BN46" s="99" t="e">
        <f t="shared" si="144"/>
        <v>#DIV/0!</v>
      </c>
      <c r="BO46" s="55" t="e">
        <f t="shared" si="145"/>
        <v>#VALUE!</v>
      </c>
      <c r="BP46" s="98" t="e">
        <f t="shared" si="172"/>
        <v>#VALUE!</v>
      </c>
      <c r="BQ46" s="99" t="e">
        <f t="shared" si="146"/>
        <v>#DIV/0!</v>
      </c>
      <c r="BR46" s="55" t="e">
        <f t="shared" si="147"/>
        <v>#VALUE!</v>
      </c>
      <c r="BS46" s="98" t="e">
        <f t="shared" si="173"/>
        <v>#VALUE!</v>
      </c>
      <c r="BT46" s="99" t="e">
        <f t="shared" si="148"/>
        <v>#DIV/0!</v>
      </c>
      <c r="BU46" s="55" t="e">
        <f t="shared" si="149"/>
        <v>#VALUE!</v>
      </c>
      <c r="BV46" s="98" t="e">
        <f t="shared" si="174"/>
        <v>#VALUE!</v>
      </c>
      <c r="BW46" s="99" t="e">
        <f t="shared" si="150"/>
        <v>#DIV/0!</v>
      </c>
      <c r="BX46" s="55" t="e">
        <f t="shared" si="151"/>
        <v>#VALUE!</v>
      </c>
      <c r="BY46" s="98" t="e">
        <f t="shared" si="175"/>
        <v>#VALUE!</v>
      </c>
      <c r="BZ46" s="99" t="e">
        <f t="shared" si="152"/>
        <v>#DIV/0!</v>
      </c>
      <c r="CA46" s="55" t="e">
        <f t="shared" si="153"/>
        <v>#VALUE!</v>
      </c>
      <c r="CB46" s="98" t="e">
        <f t="shared" si="176"/>
        <v>#VALUE!</v>
      </c>
      <c r="CC46" s="99" t="e">
        <f t="shared" si="154"/>
        <v>#DIV/0!</v>
      </c>
      <c r="CD46" s="55" t="e">
        <f t="shared" si="155"/>
        <v>#VALUE!</v>
      </c>
      <c r="CE46" s="95" t="e">
        <f t="shared" si="50"/>
        <v>#VALUE!</v>
      </c>
      <c r="CF46" s="99" t="e">
        <f t="shared" si="156"/>
        <v>#DIV/0!</v>
      </c>
      <c r="CG46" s="23" t="e">
        <f t="shared" si="157"/>
        <v>#VALUE!</v>
      </c>
      <c r="CH46" s="95" t="e">
        <f t="shared" si="177"/>
        <v>#VALUE!</v>
      </c>
      <c r="CI46" s="96" t="e">
        <f t="shared" si="158"/>
        <v>#DIV/0!</v>
      </c>
      <c r="CJ46" s="23" t="e">
        <f t="shared" si="159"/>
        <v>#VALUE!</v>
      </c>
      <c r="CK46" s="95" t="e">
        <f t="shared" si="178"/>
        <v>#VALUE!</v>
      </c>
      <c r="CL46" s="96" t="e">
        <f t="shared" si="160"/>
        <v>#DIV/0!</v>
      </c>
    </row>
    <row r="47" spans="1:90" x14ac:dyDescent="0.2">
      <c r="A47" s="21">
        <v>6</v>
      </c>
      <c r="B47" s="22" t="str">
        <f>'Posters Trimestres'!A40</f>
        <v>SSR</v>
      </c>
      <c r="C47" s="23">
        <f>Saisie!A103</f>
        <v>0</v>
      </c>
      <c r="D47" s="23">
        <f>Saisie!B103</f>
        <v>0</v>
      </c>
      <c r="E47" s="23" t="str">
        <f>Saisie!C103</f>
        <v/>
      </c>
      <c r="F47" s="23">
        <f>Saisie!D103</f>
        <v>0</v>
      </c>
      <c r="G47" s="23">
        <f>Saisie!E103</f>
        <v>0</v>
      </c>
      <c r="H47" s="23">
        <f>Saisie!F103</f>
        <v>0</v>
      </c>
      <c r="I47" s="23">
        <f>Saisie!G103</f>
        <v>0</v>
      </c>
      <c r="J47" s="23">
        <f>Saisie!H103</f>
        <v>0</v>
      </c>
      <c r="K47" s="23">
        <f>Saisie!I103</f>
        <v>0</v>
      </c>
      <c r="L47" s="23">
        <f>IF(Saisie!J103="",F47+H47+J47,Saisie!J103)</f>
        <v>0</v>
      </c>
      <c r="M47" s="23">
        <f>IF(Saisie!K103="",G47+I47+K47,Saisie!K103)</f>
        <v>0</v>
      </c>
      <c r="N47" s="23">
        <f>Saisie!L103</f>
        <v>0</v>
      </c>
      <c r="O47" s="23">
        <f>Saisie!M103</f>
        <v>0</v>
      </c>
      <c r="P47" s="23">
        <f>Saisie!N103</f>
        <v>0</v>
      </c>
      <c r="Q47" s="23">
        <f>Saisie!O103</f>
        <v>0</v>
      </c>
      <c r="R47" s="23">
        <f>Saisie!P103</f>
        <v>0</v>
      </c>
      <c r="S47" s="23">
        <f>Saisie!Q103</f>
        <v>0</v>
      </c>
      <c r="T47" s="23">
        <f>IF(Saisie!R103="",N47+P47+R47,Saisie!R103)</f>
        <v>0</v>
      </c>
      <c r="U47" s="23">
        <f>IF(Saisie!S103="",O47+Q47+S47,Saisie!S103)</f>
        <v>0</v>
      </c>
      <c r="V47" s="23">
        <f>Saisie!T103</f>
        <v>0</v>
      </c>
      <c r="W47" s="23">
        <f>Saisie!U103</f>
        <v>0</v>
      </c>
      <c r="X47" s="23">
        <f>Saisie!V103</f>
        <v>0</v>
      </c>
      <c r="Y47" s="23">
        <f>Saisie!W103</f>
        <v>0</v>
      </c>
      <c r="Z47" s="23">
        <f>Saisie!X103</f>
        <v>0</v>
      </c>
      <c r="AA47" s="23">
        <f>Saisie!Y103</f>
        <v>0</v>
      </c>
      <c r="AB47" s="23">
        <f>IF(Saisie!Z103="",V47+X47+Z47,Saisie!Z103)</f>
        <v>0</v>
      </c>
      <c r="AC47" s="23">
        <f>IF(Saisie!AA103="",W47+Y47+AA47,Saisie!AA103)</f>
        <v>0</v>
      </c>
      <c r="AD47" s="23">
        <f>Saisie!AB103</f>
        <v>0</v>
      </c>
      <c r="AE47" s="23">
        <f>Saisie!AC103</f>
        <v>0</v>
      </c>
      <c r="AF47" s="23">
        <f>Saisie!AD103</f>
        <v>0</v>
      </c>
      <c r="AG47" s="23">
        <f>Saisie!AE103</f>
        <v>0</v>
      </c>
      <c r="AH47" s="23">
        <f>Saisie!AF103</f>
        <v>0</v>
      </c>
      <c r="AI47" s="23">
        <f>Saisie!AG103</f>
        <v>0</v>
      </c>
      <c r="AJ47" s="23">
        <f>IF(Saisie!AH103="",AD47+AF47+AH47,Saisie!AH103)</f>
        <v>0</v>
      </c>
      <c r="AK47" s="23">
        <f>IF(Saisie!AI103="",AE47+AG47+AI47,Saisie!AI103)</f>
        <v>0</v>
      </c>
      <c r="AL47" s="23">
        <f t="shared" si="161"/>
        <v>0</v>
      </c>
      <c r="AM47" s="23">
        <f t="shared" si="162"/>
        <v>0</v>
      </c>
      <c r="AN47" s="55" t="e">
        <f t="shared" si="127"/>
        <v>#VALUE!</v>
      </c>
      <c r="AO47" s="98" t="e">
        <f t="shared" si="163"/>
        <v>#VALUE!</v>
      </c>
      <c r="AP47" s="99" t="e">
        <f t="shared" si="128"/>
        <v>#DIV/0!</v>
      </c>
      <c r="AQ47" s="55" t="e">
        <f t="shared" si="129"/>
        <v>#VALUE!</v>
      </c>
      <c r="AR47" s="98" t="e">
        <f t="shared" si="164"/>
        <v>#VALUE!</v>
      </c>
      <c r="AS47" s="99" t="e">
        <f t="shared" si="130"/>
        <v>#DIV/0!</v>
      </c>
      <c r="AT47" s="55" t="e">
        <f t="shared" si="131"/>
        <v>#VALUE!</v>
      </c>
      <c r="AU47" s="98" t="e">
        <f t="shared" si="165"/>
        <v>#VALUE!</v>
      </c>
      <c r="AV47" s="99" t="e">
        <f t="shared" si="132"/>
        <v>#DIV/0!</v>
      </c>
      <c r="AW47" s="55" t="e">
        <f t="shared" si="133"/>
        <v>#VALUE!</v>
      </c>
      <c r="AX47" s="98" t="e">
        <f t="shared" si="166"/>
        <v>#VALUE!</v>
      </c>
      <c r="AY47" s="99" t="e">
        <f t="shared" si="134"/>
        <v>#DIV/0!</v>
      </c>
      <c r="AZ47" s="55" t="e">
        <f t="shared" si="135"/>
        <v>#VALUE!</v>
      </c>
      <c r="BA47" s="98" t="e">
        <f t="shared" si="167"/>
        <v>#VALUE!</v>
      </c>
      <c r="BB47" s="99" t="e">
        <f t="shared" si="136"/>
        <v>#DIV/0!</v>
      </c>
      <c r="BC47" s="55" t="e">
        <f t="shared" si="137"/>
        <v>#VALUE!</v>
      </c>
      <c r="BD47" s="98" t="e">
        <f t="shared" si="168"/>
        <v>#VALUE!</v>
      </c>
      <c r="BE47" s="99" t="e">
        <f t="shared" si="138"/>
        <v>#DIV/0!</v>
      </c>
      <c r="BF47" s="55" t="e">
        <f t="shared" si="139"/>
        <v>#VALUE!</v>
      </c>
      <c r="BG47" s="98" t="e">
        <f t="shared" si="169"/>
        <v>#VALUE!</v>
      </c>
      <c r="BH47" s="99" t="e">
        <f t="shared" si="140"/>
        <v>#DIV/0!</v>
      </c>
      <c r="BI47" s="55" t="e">
        <f t="shared" si="141"/>
        <v>#VALUE!</v>
      </c>
      <c r="BJ47" s="98" t="e">
        <f t="shared" si="170"/>
        <v>#VALUE!</v>
      </c>
      <c r="BK47" s="99" t="e">
        <f t="shared" si="142"/>
        <v>#DIV/0!</v>
      </c>
      <c r="BL47" s="55" t="e">
        <f t="shared" si="143"/>
        <v>#VALUE!</v>
      </c>
      <c r="BM47" s="98" t="e">
        <f t="shared" si="171"/>
        <v>#VALUE!</v>
      </c>
      <c r="BN47" s="99" t="e">
        <f t="shared" si="144"/>
        <v>#DIV/0!</v>
      </c>
      <c r="BO47" s="55" t="e">
        <f t="shared" si="145"/>
        <v>#VALUE!</v>
      </c>
      <c r="BP47" s="98" t="e">
        <f t="shared" si="172"/>
        <v>#VALUE!</v>
      </c>
      <c r="BQ47" s="99" t="e">
        <f t="shared" si="146"/>
        <v>#DIV/0!</v>
      </c>
      <c r="BR47" s="55" t="e">
        <f t="shared" si="147"/>
        <v>#VALUE!</v>
      </c>
      <c r="BS47" s="98" t="e">
        <f t="shared" si="173"/>
        <v>#VALUE!</v>
      </c>
      <c r="BT47" s="99" t="e">
        <f t="shared" si="148"/>
        <v>#DIV/0!</v>
      </c>
      <c r="BU47" s="55" t="e">
        <f t="shared" si="149"/>
        <v>#VALUE!</v>
      </c>
      <c r="BV47" s="98" t="e">
        <f t="shared" si="174"/>
        <v>#VALUE!</v>
      </c>
      <c r="BW47" s="99" t="e">
        <f t="shared" si="150"/>
        <v>#DIV/0!</v>
      </c>
      <c r="BX47" s="55" t="e">
        <f t="shared" si="151"/>
        <v>#VALUE!</v>
      </c>
      <c r="BY47" s="98" t="e">
        <f t="shared" si="175"/>
        <v>#VALUE!</v>
      </c>
      <c r="BZ47" s="99" t="e">
        <f t="shared" si="152"/>
        <v>#DIV/0!</v>
      </c>
      <c r="CA47" s="55" t="e">
        <f t="shared" si="153"/>
        <v>#VALUE!</v>
      </c>
      <c r="CB47" s="98" t="e">
        <f t="shared" si="176"/>
        <v>#VALUE!</v>
      </c>
      <c r="CC47" s="99" t="e">
        <f t="shared" si="154"/>
        <v>#DIV/0!</v>
      </c>
      <c r="CD47" s="55" t="e">
        <f t="shared" si="155"/>
        <v>#VALUE!</v>
      </c>
      <c r="CE47" s="95" t="e">
        <f t="shared" si="50"/>
        <v>#VALUE!</v>
      </c>
      <c r="CF47" s="99" t="e">
        <f t="shared" si="156"/>
        <v>#DIV/0!</v>
      </c>
      <c r="CG47" s="23" t="e">
        <f t="shared" si="157"/>
        <v>#VALUE!</v>
      </c>
      <c r="CH47" s="95" t="e">
        <f t="shared" si="177"/>
        <v>#VALUE!</v>
      </c>
      <c r="CI47" s="96" t="e">
        <f t="shared" si="158"/>
        <v>#DIV/0!</v>
      </c>
      <c r="CJ47" s="23" t="e">
        <f t="shared" si="159"/>
        <v>#VALUE!</v>
      </c>
      <c r="CK47" s="95" t="e">
        <f t="shared" si="178"/>
        <v>#VALUE!</v>
      </c>
      <c r="CL47" s="96" t="e">
        <f t="shared" si="160"/>
        <v>#DIV/0!</v>
      </c>
    </row>
    <row r="48" spans="1:90" x14ac:dyDescent="0.2">
      <c r="A48" s="21">
        <v>7</v>
      </c>
      <c r="B48" s="22" t="str">
        <f>'Posters Trimestres'!A40</f>
        <v>SSR</v>
      </c>
      <c r="C48" s="23">
        <f>Saisie!A104</f>
        <v>0</v>
      </c>
      <c r="D48" s="23">
        <f>Saisie!B104</f>
        <v>0</v>
      </c>
      <c r="E48" s="23" t="str">
        <f>Saisie!C104</f>
        <v/>
      </c>
      <c r="F48" s="23">
        <f>Saisie!D104</f>
        <v>0</v>
      </c>
      <c r="G48" s="23">
        <f>Saisie!E104</f>
        <v>0</v>
      </c>
      <c r="H48" s="23">
        <f>Saisie!F104</f>
        <v>0</v>
      </c>
      <c r="I48" s="23">
        <f>Saisie!G104</f>
        <v>0</v>
      </c>
      <c r="J48" s="23">
        <f>Saisie!H104</f>
        <v>0</v>
      </c>
      <c r="K48" s="23">
        <f>Saisie!I104</f>
        <v>0</v>
      </c>
      <c r="L48" s="23">
        <f>IF(Saisie!J104="",F48+H48+J48,Saisie!J104)</f>
        <v>0</v>
      </c>
      <c r="M48" s="23">
        <f>IF(Saisie!K104="",G48+I48+K48,Saisie!K104)</f>
        <v>0</v>
      </c>
      <c r="N48" s="23">
        <f>Saisie!L104</f>
        <v>0</v>
      </c>
      <c r="O48" s="23">
        <f>Saisie!M104</f>
        <v>0</v>
      </c>
      <c r="P48" s="23">
        <f>Saisie!N104</f>
        <v>0</v>
      </c>
      <c r="Q48" s="23">
        <f>Saisie!O104</f>
        <v>0</v>
      </c>
      <c r="R48" s="23">
        <f>Saisie!P104</f>
        <v>0</v>
      </c>
      <c r="S48" s="23">
        <f>Saisie!Q104</f>
        <v>0</v>
      </c>
      <c r="T48" s="23">
        <f>IF(Saisie!R104="",N48+P48+R48,Saisie!R104)</f>
        <v>0</v>
      </c>
      <c r="U48" s="23">
        <f>IF(Saisie!S104="",O48+Q48+S48,Saisie!S104)</f>
        <v>0</v>
      </c>
      <c r="V48" s="23">
        <f>Saisie!T104</f>
        <v>0</v>
      </c>
      <c r="W48" s="23">
        <f>Saisie!U104</f>
        <v>0</v>
      </c>
      <c r="X48" s="23">
        <f>Saisie!V104</f>
        <v>0</v>
      </c>
      <c r="Y48" s="23">
        <f>Saisie!W104</f>
        <v>0</v>
      </c>
      <c r="Z48" s="23">
        <f>Saisie!X104</f>
        <v>0</v>
      </c>
      <c r="AA48" s="23">
        <f>Saisie!Y104</f>
        <v>0</v>
      </c>
      <c r="AB48" s="23">
        <f>IF(Saisie!Z104="",V48+X48+Z48,Saisie!Z104)</f>
        <v>0</v>
      </c>
      <c r="AC48" s="23">
        <f>IF(Saisie!AA104="",W48+Y48+AA48,Saisie!AA104)</f>
        <v>0</v>
      </c>
      <c r="AD48" s="23">
        <f>Saisie!AB104</f>
        <v>0</v>
      </c>
      <c r="AE48" s="23">
        <f>Saisie!AC104</f>
        <v>0</v>
      </c>
      <c r="AF48" s="23">
        <f>Saisie!AD104</f>
        <v>0</v>
      </c>
      <c r="AG48" s="23">
        <f>Saisie!AE104</f>
        <v>0</v>
      </c>
      <c r="AH48" s="23">
        <f>Saisie!AF104</f>
        <v>0</v>
      </c>
      <c r="AI48" s="23">
        <f>Saisie!AG104</f>
        <v>0</v>
      </c>
      <c r="AJ48" s="23">
        <f>IF(Saisie!AH104="",AD48+AF48+AH48,Saisie!AH104)</f>
        <v>0</v>
      </c>
      <c r="AK48" s="23">
        <f>IF(Saisie!AI104="",AE48+AG48+AI48,Saisie!AI104)</f>
        <v>0</v>
      </c>
      <c r="AL48" s="23">
        <f t="shared" si="161"/>
        <v>0</v>
      </c>
      <c r="AM48" s="23">
        <f t="shared" si="162"/>
        <v>0</v>
      </c>
      <c r="AN48" s="55" t="e">
        <f t="shared" si="127"/>
        <v>#VALUE!</v>
      </c>
      <c r="AO48" s="98" t="e">
        <f t="shared" si="163"/>
        <v>#VALUE!</v>
      </c>
      <c r="AP48" s="99" t="e">
        <f t="shared" si="128"/>
        <v>#DIV/0!</v>
      </c>
      <c r="AQ48" s="55" t="e">
        <f t="shared" si="129"/>
        <v>#VALUE!</v>
      </c>
      <c r="AR48" s="98" t="e">
        <f t="shared" si="164"/>
        <v>#VALUE!</v>
      </c>
      <c r="AS48" s="99" t="e">
        <f t="shared" si="130"/>
        <v>#DIV/0!</v>
      </c>
      <c r="AT48" s="55" t="e">
        <f t="shared" si="131"/>
        <v>#VALUE!</v>
      </c>
      <c r="AU48" s="98" t="e">
        <f t="shared" si="165"/>
        <v>#VALUE!</v>
      </c>
      <c r="AV48" s="99" t="e">
        <f t="shared" si="132"/>
        <v>#DIV/0!</v>
      </c>
      <c r="AW48" s="55" t="e">
        <f t="shared" si="133"/>
        <v>#VALUE!</v>
      </c>
      <c r="AX48" s="98" t="e">
        <f t="shared" si="166"/>
        <v>#VALUE!</v>
      </c>
      <c r="AY48" s="99" t="e">
        <f t="shared" si="134"/>
        <v>#DIV/0!</v>
      </c>
      <c r="AZ48" s="55" t="e">
        <f t="shared" si="135"/>
        <v>#VALUE!</v>
      </c>
      <c r="BA48" s="98" t="e">
        <f t="shared" si="167"/>
        <v>#VALUE!</v>
      </c>
      <c r="BB48" s="99" t="e">
        <f t="shared" si="136"/>
        <v>#DIV/0!</v>
      </c>
      <c r="BC48" s="55" t="e">
        <f t="shared" si="137"/>
        <v>#VALUE!</v>
      </c>
      <c r="BD48" s="98" t="e">
        <f t="shared" si="168"/>
        <v>#VALUE!</v>
      </c>
      <c r="BE48" s="99" t="e">
        <f t="shared" si="138"/>
        <v>#DIV/0!</v>
      </c>
      <c r="BF48" s="55" t="e">
        <f t="shared" si="139"/>
        <v>#VALUE!</v>
      </c>
      <c r="BG48" s="98" t="e">
        <f t="shared" si="169"/>
        <v>#VALUE!</v>
      </c>
      <c r="BH48" s="99" t="e">
        <f t="shared" si="140"/>
        <v>#DIV/0!</v>
      </c>
      <c r="BI48" s="55" t="e">
        <f t="shared" si="141"/>
        <v>#VALUE!</v>
      </c>
      <c r="BJ48" s="98" t="e">
        <f t="shared" si="170"/>
        <v>#VALUE!</v>
      </c>
      <c r="BK48" s="99" t="e">
        <f t="shared" si="142"/>
        <v>#DIV/0!</v>
      </c>
      <c r="BL48" s="55" t="e">
        <f t="shared" si="143"/>
        <v>#VALUE!</v>
      </c>
      <c r="BM48" s="98" t="e">
        <f t="shared" si="171"/>
        <v>#VALUE!</v>
      </c>
      <c r="BN48" s="99" t="e">
        <f t="shared" si="144"/>
        <v>#DIV/0!</v>
      </c>
      <c r="BO48" s="55" t="e">
        <f t="shared" si="145"/>
        <v>#VALUE!</v>
      </c>
      <c r="BP48" s="98" t="e">
        <f t="shared" si="172"/>
        <v>#VALUE!</v>
      </c>
      <c r="BQ48" s="99" t="e">
        <f t="shared" si="146"/>
        <v>#DIV/0!</v>
      </c>
      <c r="BR48" s="55" t="e">
        <f t="shared" si="147"/>
        <v>#VALUE!</v>
      </c>
      <c r="BS48" s="98" t="e">
        <f t="shared" si="173"/>
        <v>#VALUE!</v>
      </c>
      <c r="BT48" s="99" t="e">
        <f t="shared" si="148"/>
        <v>#DIV/0!</v>
      </c>
      <c r="BU48" s="55" t="e">
        <f t="shared" si="149"/>
        <v>#VALUE!</v>
      </c>
      <c r="BV48" s="98" t="e">
        <f t="shared" si="174"/>
        <v>#VALUE!</v>
      </c>
      <c r="BW48" s="99" t="e">
        <f t="shared" si="150"/>
        <v>#DIV/0!</v>
      </c>
      <c r="BX48" s="55" t="e">
        <f t="shared" si="151"/>
        <v>#VALUE!</v>
      </c>
      <c r="BY48" s="98" t="e">
        <f t="shared" si="175"/>
        <v>#VALUE!</v>
      </c>
      <c r="BZ48" s="99" t="e">
        <f t="shared" si="152"/>
        <v>#DIV/0!</v>
      </c>
      <c r="CA48" s="55" t="e">
        <f t="shared" si="153"/>
        <v>#VALUE!</v>
      </c>
      <c r="CB48" s="98" t="e">
        <f t="shared" si="176"/>
        <v>#VALUE!</v>
      </c>
      <c r="CC48" s="99" t="e">
        <f t="shared" si="154"/>
        <v>#DIV/0!</v>
      </c>
      <c r="CD48" s="55" t="e">
        <f t="shared" si="155"/>
        <v>#VALUE!</v>
      </c>
      <c r="CE48" s="95" t="e">
        <f t="shared" si="50"/>
        <v>#VALUE!</v>
      </c>
      <c r="CF48" s="99" t="e">
        <f t="shared" si="156"/>
        <v>#DIV/0!</v>
      </c>
      <c r="CG48" s="23" t="e">
        <f t="shared" si="157"/>
        <v>#VALUE!</v>
      </c>
      <c r="CH48" s="95" t="e">
        <f t="shared" si="177"/>
        <v>#VALUE!</v>
      </c>
      <c r="CI48" s="96" t="e">
        <f t="shared" si="158"/>
        <v>#DIV/0!</v>
      </c>
      <c r="CJ48" s="23" t="e">
        <f t="shared" si="159"/>
        <v>#VALUE!</v>
      </c>
      <c r="CK48" s="95" t="e">
        <f t="shared" si="178"/>
        <v>#VALUE!</v>
      </c>
      <c r="CL48" s="96" t="e">
        <f t="shared" si="160"/>
        <v>#DIV/0!</v>
      </c>
    </row>
    <row r="49" spans="1:90" x14ac:dyDescent="0.2">
      <c r="A49" s="21">
        <v>8</v>
      </c>
      <c r="B49" s="22" t="str">
        <f>'Posters Trimestres'!A40</f>
        <v>SSR</v>
      </c>
      <c r="C49" s="23">
        <f>Saisie!A105</f>
        <v>0</v>
      </c>
      <c r="D49" s="23">
        <f>Saisie!B105</f>
        <v>0</v>
      </c>
      <c r="E49" s="23" t="str">
        <f>Saisie!C105</f>
        <v/>
      </c>
      <c r="F49" s="23">
        <f>Saisie!D105</f>
        <v>0</v>
      </c>
      <c r="G49" s="23">
        <f>Saisie!E105</f>
        <v>0</v>
      </c>
      <c r="H49" s="23">
        <f>Saisie!F105</f>
        <v>0</v>
      </c>
      <c r="I49" s="23">
        <f>Saisie!G105</f>
        <v>0</v>
      </c>
      <c r="J49" s="23">
        <f>Saisie!H105</f>
        <v>0</v>
      </c>
      <c r="K49" s="23">
        <f>Saisie!I105</f>
        <v>0</v>
      </c>
      <c r="L49" s="23">
        <f>IF(Saisie!J105="",F49+H49+J49,Saisie!J105)</f>
        <v>0</v>
      </c>
      <c r="M49" s="23">
        <f>IF(Saisie!K105="",G49+I49+K49,Saisie!K105)</f>
        <v>0</v>
      </c>
      <c r="N49" s="23">
        <f>Saisie!L105</f>
        <v>0</v>
      </c>
      <c r="O49" s="23">
        <f>Saisie!M105</f>
        <v>0</v>
      </c>
      <c r="P49" s="23">
        <f>Saisie!N105</f>
        <v>0</v>
      </c>
      <c r="Q49" s="23">
        <f>Saisie!O105</f>
        <v>0</v>
      </c>
      <c r="R49" s="23">
        <f>Saisie!P105</f>
        <v>0</v>
      </c>
      <c r="S49" s="23">
        <f>Saisie!Q105</f>
        <v>0</v>
      </c>
      <c r="T49" s="23">
        <f>IF(Saisie!R105="",N49+P49+R49,Saisie!R105)</f>
        <v>0</v>
      </c>
      <c r="U49" s="23">
        <f>IF(Saisie!S105="",O49+Q49+S49,Saisie!S105)</f>
        <v>0</v>
      </c>
      <c r="V49" s="23">
        <f>Saisie!T105</f>
        <v>0</v>
      </c>
      <c r="W49" s="23">
        <f>Saisie!U105</f>
        <v>0</v>
      </c>
      <c r="X49" s="23">
        <f>Saisie!V105</f>
        <v>0</v>
      </c>
      <c r="Y49" s="23">
        <f>Saisie!W105</f>
        <v>0</v>
      </c>
      <c r="Z49" s="23">
        <f>Saisie!X105</f>
        <v>0</v>
      </c>
      <c r="AA49" s="23">
        <f>Saisie!Y105</f>
        <v>0</v>
      </c>
      <c r="AB49" s="23">
        <f>IF(Saisie!Z105="",V49+X49+Z49,Saisie!Z105)</f>
        <v>0</v>
      </c>
      <c r="AC49" s="23">
        <f>IF(Saisie!AA105="",W49+Y49+AA49,Saisie!AA105)</f>
        <v>0</v>
      </c>
      <c r="AD49" s="23">
        <f>Saisie!AB105</f>
        <v>0</v>
      </c>
      <c r="AE49" s="23">
        <f>Saisie!AC105</f>
        <v>0</v>
      </c>
      <c r="AF49" s="23">
        <f>Saisie!AD105</f>
        <v>0</v>
      </c>
      <c r="AG49" s="23">
        <f>Saisie!AE105</f>
        <v>0</v>
      </c>
      <c r="AH49" s="23">
        <f>Saisie!AF105</f>
        <v>0</v>
      </c>
      <c r="AI49" s="23">
        <f>Saisie!AG105</f>
        <v>0</v>
      </c>
      <c r="AJ49" s="23">
        <f>IF(Saisie!AH105="",AD49+AF49+AH49,Saisie!AH105)</f>
        <v>0</v>
      </c>
      <c r="AK49" s="23">
        <f>IF(Saisie!AI105="",AE49+AG49+AI49,Saisie!AI105)</f>
        <v>0</v>
      </c>
      <c r="AL49" s="23">
        <f t="shared" si="161"/>
        <v>0</v>
      </c>
      <c r="AM49" s="23">
        <f t="shared" si="162"/>
        <v>0</v>
      </c>
      <c r="AN49" s="55" t="e">
        <f t="shared" si="127"/>
        <v>#VALUE!</v>
      </c>
      <c r="AO49" s="98" t="e">
        <f t="shared" si="163"/>
        <v>#VALUE!</v>
      </c>
      <c r="AP49" s="99" t="e">
        <f t="shared" si="128"/>
        <v>#DIV/0!</v>
      </c>
      <c r="AQ49" s="55" t="e">
        <f t="shared" si="129"/>
        <v>#VALUE!</v>
      </c>
      <c r="AR49" s="98" t="e">
        <f t="shared" si="164"/>
        <v>#VALUE!</v>
      </c>
      <c r="AS49" s="99" t="e">
        <f t="shared" si="130"/>
        <v>#DIV/0!</v>
      </c>
      <c r="AT49" s="55" t="e">
        <f t="shared" si="131"/>
        <v>#VALUE!</v>
      </c>
      <c r="AU49" s="98" t="e">
        <f t="shared" si="165"/>
        <v>#VALUE!</v>
      </c>
      <c r="AV49" s="99" t="e">
        <f t="shared" si="132"/>
        <v>#DIV/0!</v>
      </c>
      <c r="AW49" s="55" t="e">
        <f t="shared" si="133"/>
        <v>#VALUE!</v>
      </c>
      <c r="AX49" s="98" t="e">
        <f t="shared" si="166"/>
        <v>#VALUE!</v>
      </c>
      <c r="AY49" s="99" t="e">
        <f t="shared" si="134"/>
        <v>#DIV/0!</v>
      </c>
      <c r="AZ49" s="55" t="e">
        <f t="shared" si="135"/>
        <v>#VALUE!</v>
      </c>
      <c r="BA49" s="98" t="e">
        <f t="shared" si="167"/>
        <v>#VALUE!</v>
      </c>
      <c r="BB49" s="99" t="e">
        <f t="shared" si="136"/>
        <v>#DIV/0!</v>
      </c>
      <c r="BC49" s="55" t="e">
        <f t="shared" si="137"/>
        <v>#VALUE!</v>
      </c>
      <c r="BD49" s="98" t="e">
        <f t="shared" si="168"/>
        <v>#VALUE!</v>
      </c>
      <c r="BE49" s="99" t="e">
        <f t="shared" si="138"/>
        <v>#DIV/0!</v>
      </c>
      <c r="BF49" s="55" t="e">
        <f t="shared" si="139"/>
        <v>#VALUE!</v>
      </c>
      <c r="BG49" s="98" t="e">
        <f t="shared" si="169"/>
        <v>#VALUE!</v>
      </c>
      <c r="BH49" s="99" t="e">
        <f t="shared" si="140"/>
        <v>#DIV/0!</v>
      </c>
      <c r="BI49" s="55" t="e">
        <f t="shared" si="141"/>
        <v>#VALUE!</v>
      </c>
      <c r="BJ49" s="98" t="e">
        <f t="shared" si="170"/>
        <v>#VALUE!</v>
      </c>
      <c r="BK49" s="99" t="e">
        <f t="shared" si="142"/>
        <v>#DIV/0!</v>
      </c>
      <c r="BL49" s="55" t="e">
        <f t="shared" si="143"/>
        <v>#VALUE!</v>
      </c>
      <c r="BM49" s="98" t="e">
        <f t="shared" si="171"/>
        <v>#VALUE!</v>
      </c>
      <c r="BN49" s="99" t="e">
        <f t="shared" si="144"/>
        <v>#DIV/0!</v>
      </c>
      <c r="BO49" s="55" t="e">
        <f t="shared" si="145"/>
        <v>#VALUE!</v>
      </c>
      <c r="BP49" s="98" t="e">
        <f t="shared" si="172"/>
        <v>#VALUE!</v>
      </c>
      <c r="BQ49" s="99" t="e">
        <f t="shared" si="146"/>
        <v>#DIV/0!</v>
      </c>
      <c r="BR49" s="55" t="e">
        <f t="shared" si="147"/>
        <v>#VALUE!</v>
      </c>
      <c r="BS49" s="98" t="e">
        <f t="shared" si="173"/>
        <v>#VALUE!</v>
      </c>
      <c r="BT49" s="99" t="e">
        <f t="shared" si="148"/>
        <v>#DIV/0!</v>
      </c>
      <c r="BU49" s="55" t="e">
        <f t="shared" si="149"/>
        <v>#VALUE!</v>
      </c>
      <c r="BV49" s="98" t="e">
        <f t="shared" si="174"/>
        <v>#VALUE!</v>
      </c>
      <c r="BW49" s="99" t="e">
        <f t="shared" si="150"/>
        <v>#DIV/0!</v>
      </c>
      <c r="BX49" s="55" t="e">
        <f t="shared" si="151"/>
        <v>#VALUE!</v>
      </c>
      <c r="BY49" s="98" t="e">
        <f t="shared" si="175"/>
        <v>#VALUE!</v>
      </c>
      <c r="BZ49" s="99" t="e">
        <f t="shared" si="152"/>
        <v>#DIV/0!</v>
      </c>
      <c r="CA49" s="55" t="e">
        <f t="shared" si="153"/>
        <v>#VALUE!</v>
      </c>
      <c r="CB49" s="98" t="e">
        <f t="shared" si="176"/>
        <v>#VALUE!</v>
      </c>
      <c r="CC49" s="99" t="e">
        <f t="shared" si="154"/>
        <v>#DIV/0!</v>
      </c>
      <c r="CD49" s="55" t="e">
        <f t="shared" si="155"/>
        <v>#VALUE!</v>
      </c>
      <c r="CE49" s="95" t="e">
        <f t="shared" si="50"/>
        <v>#VALUE!</v>
      </c>
      <c r="CF49" s="99" t="e">
        <f t="shared" si="156"/>
        <v>#DIV/0!</v>
      </c>
      <c r="CG49" s="23" t="e">
        <f t="shared" si="157"/>
        <v>#VALUE!</v>
      </c>
      <c r="CH49" s="95" t="e">
        <f t="shared" si="177"/>
        <v>#VALUE!</v>
      </c>
      <c r="CI49" s="96" t="e">
        <f t="shared" si="158"/>
        <v>#DIV/0!</v>
      </c>
      <c r="CJ49" s="23" t="e">
        <f t="shared" si="159"/>
        <v>#VALUE!</v>
      </c>
      <c r="CK49" s="95" t="e">
        <f t="shared" si="178"/>
        <v>#VALUE!</v>
      </c>
      <c r="CL49" s="96" t="e">
        <f t="shared" si="160"/>
        <v>#DIV/0!</v>
      </c>
    </row>
    <row r="50" spans="1:90" x14ac:dyDescent="0.2">
      <c r="A50" s="21">
        <v>9</v>
      </c>
      <c r="B50" s="22" t="str">
        <f>'Posters Trimestres'!A40</f>
        <v>SSR</v>
      </c>
      <c r="C50" s="23">
        <f>Saisie!A106</f>
        <v>0</v>
      </c>
      <c r="D50" s="23">
        <f>Saisie!B106</f>
        <v>0</v>
      </c>
      <c r="E50" s="23" t="str">
        <f>Saisie!C106</f>
        <v/>
      </c>
      <c r="F50" s="23">
        <f>Saisie!D106</f>
        <v>0</v>
      </c>
      <c r="G50" s="23">
        <f>Saisie!E106</f>
        <v>0</v>
      </c>
      <c r="H50" s="23">
        <f>Saisie!F106</f>
        <v>0</v>
      </c>
      <c r="I50" s="23">
        <f>Saisie!G106</f>
        <v>0</v>
      </c>
      <c r="J50" s="23">
        <f>Saisie!H106</f>
        <v>0</v>
      </c>
      <c r="K50" s="23">
        <f>Saisie!I106</f>
        <v>0</v>
      </c>
      <c r="L50" s="23">
        <f>IF(Saisie!J106="",F50+H50+J50,Saisie!J106)</f>
        <v>0</v>
      </c>
      <c r="M50" s="23">
        <f>IF(Saisie!K106="",G50+I50+K50,Saisie!K106)</f>
        <v>0</v>
      </c>
      <c r="N50" s="23">
        <f>Saisie!L106</f>
        <v>0</v>
      </c>
      <c r="O50" s="23">
        <f>Saisie!M106</f>
        <v>0</v>
      </c>
      <c r="P50" s="23">
        <f>Saisie!N106</f>
        <v>0</v>
      </c>
      <c r="Q50" s="23">
        <f>Saisie!O106</f>
        <v>0</v>
      </c>
      <c r="R50" s="23">
        <f>Saisie!P106</f>
        <v>0</v>
      </c>
      <c r="S50" s="23">
        <f>Saisie!Q106</f>
        <v>0</v>
      </c>
      <c r="T50" s="23">
        <f>IF(Saisie!R106="",N50+P50+R50,Saisie!R106)</f>
        <v>0</v>
      </c>
      <c r="U50" s="23">
        <f>IF(Saisie!S106="",O50+Q50+S50,Saisie!S106)</f>
        <v>0</v>
      </c>
      <c r="V50" s="23">
        <f>Saisie!T106</f>
        <v>0</v>
      </c>
      <c r="W50" s="23">
        <f>Saisie!U106</f>
        <v>0</v>
      </c>
      <c r="X50" s="23">
        <f>Saisie!V106</f>
        <v>0</v>
      </c>
      <c r="Y50" s="23">
        <f>Saisie!W106</f>
        <v>0</v>
      </c>
      <c r="Z50" s="23">
        <f>Saisie!X106</f>
        <v>0</v>
      </c>
      <c r="AA50" s="23">
        <f>Saisie!Y106</f>
        <v>0</v>
      </c>
      <c r="AB50" s="23">
        <f>IF(Saisie!Z106="",V50+X50+Z50,Saisie!Z106)</f>
        <v>0</v>
      </c>
      <c r="AC50" s="23">
        <f>IF(Saisie!AA106="",W50+Y50+AA50,Saisie!AA106)</f>
        <v>0</v>
      </c>
      <c r="AD50" s="23">
        <f>Saisie!AB106</f>
        <v>0</v>
      </c>
      <c r="AE50" s="23">
        <f>Saisie!AC106</f>
        <v>0</v>
      </c>
      <c r="AF50" s="23">
        <f>Saisie!AD106</f>
        <v>0</v>
      </c>
      <c r="AG50" s="23">
        <f>Saisie!AE106</f>
        <v>0</v>
      </c>
      <c r="AH50" s="23">
        <f>Saisie!AF106</f>
        <v>0</v>
      </c>
      <c r="AI50" s="23">
        <f>Saisie!AG106</f>
        <v>0</v>
      </c>
      <c r="AJ50" s="23">
        <f>IF(Saisie!AH106="",AD50+AF50+AH50,Saisie!AH106)</f>
        <v>0</v>
      </c>
      <c r="AK50" s="23">
        <f>IF(Saisie!AI106="",AE50+AG50+AI50,Saisie!AI106)</f>
        <v>0</v>
      </c>
      <c r="AL50" s="23">
        <f t="shared" si="161"/>
        <v>0</v>
      </c>
      <c r="AM50" s="23">
        <f t="shared" si="162"/>
        <v>0</v>
      </c>
      <c r="AN50" s="23" t="e">
        <f t="shared" si="127"/>
        <v>#VALUE!</v>
      </c>
      <c r="AO50" s="95" t="e">
        <f t="shared" si="163"/>
        <v>#VALUE!</v>
      </c>
      <c r="AP50" s="96" t="e">
        <f t="shared" si="128"/>
        <v>#DIV/0!</v>
      </c>
      <c r="AQ50" s="23" t="e">
        <f t="shared" si="129"/>
        <v>#VALUE!</v>
      </c>
      <c r="AR50" s="95" t="e">
        <f t="shared" si="164"/>
        <v>#VALUE!</v>
      </c>
      <c r="AS50" s="96" t="e">
        <f t="shared" si="130"/>
        <v>#DIV/0!</v>
      </c>
      <c r="AT50" s="23" t="e">
        <f t="shared" si="131"/>
        <v>#VALUE!</v>
      </c>
      <c r="AU50" s="95" t="e">
        <f t="shared" si="165"/>
        <v>#VALUE!</v>
      </c>
      <c r="AV50" s="96" t="e">
        <f t="shared" si="132"/>
        <v>#DIV/0!</v>
      </c>
      <c r="AW50" s="23" t="e">
        <f t="shared" si="133"/>
        <v>#VALUE!</v>
      </c>
      <c r="AX50" s="95" t="e">
        <f t="shared" si="166"/>
        <v>#VALUE!</v>
      </c>
      <c r="AY50" s="96" t="e">
        <f t="shared" si="134"/>
        <v>#DIV/0!</v>
      </c>
      <c r="AZ50" s="23" t="e">
        <f t="shared" si="135"/>
        <v>#VALUE!</v>
      </c>
      <c r="BA50" s="95" t="e">
        <f t="shared" si="167"/>
        <v>#VALUE!</v>
      </c>
      <c r="BB50" s="96" t="e">
        <f t="shared" si="136"/>
        <v>#DIV/0!</v>
      </c>
      <c r="BC50" s="23" t="e">
        <f t="shared" si="137"/>
        <v>#VALUE!</v>
      </c>
      <c r="BD50" s="95" t="e">
        <f t="shared" si="168"/>
        <v>#VALUE!</v>
      </c>
      <c r="BE50" s="96" t="e">
        <f t="shared" si="138"/>
        <v>#DIV/0!</v>
      </c>
      <c r="BF50" s="23" t="e">
        <f t="shared" si="139"/>
        <v>#VALUE!</v>
      </c>
      <c r="BG50" s="95" t="e">
        <f t="shared" si="169"/>
        <v>#VALUE!</v>
      </c>
      <c r="BH50" s="96" t="e">
        <f t="shared" si="140"/>
        <v>#DIV/0!</v>
      </c>
      <c r="BI50" s="23" t="e">
        <f t="shared" si="141"/>
        <v>#VALUE!</v>
      </c>
      <c r="BJ50" s="95" t="e">
        <f t="shared" si="170"/>
        <v>#VALUE!</v>
      </c>
      <c r="BK50" s="96" t="e">
        <f t="shared" si="142"/>
        <v>#DIV/0!</v>
      </c>
      <c r="BL50" s="23" t="e">
        <f t="shared" si="143"/>
        <v>#VALUE!</v>
      </c>
      <c r="BM50" s="95" t="e">
        <f t="shared" si="171"/>
        <v>#VALUE!</v>
      </c>
      <c r="BN50" s="96" t="e">
        <f t="shared" si="144"/>
        <v>#DIV/0!</v>
      </c>
      <c r="BO50" s="23" t="e">
        <f t="shared" si="145"/>
        <v>#VALUE!</v>
      </c>
      <c r="BP50" s="95" t="e">
        <f t="shared" si="172"/>
        <v>#VALUE!</v>
      </c>
      <c r="BQ50" s="96" t="e">
        <f t="shared" si="146"/>
        <v>#DIV/0!</v>
      </c>
      <c r="BR50" s="23" t="e">
        <f t="shared" si="147"/>
        <v>#VALUE!</v>
      </c>
      <c r="BS50" s="95" t="e">
        <f t="shared" si="173"/>
        <v>#VALUE!</v>
      </c>
      <c r="BT50" s="96" t="e">
        <f t="shared" si="148"/>
        <v>#DIV/0!</v>
      </c>
      <c r="BU50" s="23" t="e">
        <f t="shared" si="149"/>
        <v>#VALUE!</v>
      </c>
      <c r="BV50" s="95" t="e">
        <f t="shared" si="174"/>
        <v>#VALUE!</v>
      </c>
      <c r="BW50" s="96" t="e">
        <f t="shared" si="150"/>
        <v>#DIV/0!</v>
      </c>
      <c r="BX50" s="23" t="e">
        <f t="shared" si="151"/>
        <v>#VALUE!</v>
      </c>
      <c r="BY50" s="95" t="e">
        <f t="shared" si="175"/>
        <v>#VALUE!</v>
      </c>
      <c r="BZ50" s="96" t="e">
        <f t="shared" si="152"/>
        <v>#DIV/0!</v>
      </c>
      <c r="CA50" s="23" t="e">
        <f t="shared" si="153"/>
        <v>#VALUE!</v>
      </c>
      <c r="CB50" s="95" t="e">
        <f t="shared" si="176"/>
        <v>#VALUE!</v>
      </c>
      <c r="CC50" s="96" t="e">
        <f t="shared" si="154"/>
        <v>#DIV/0!</v>
      </c>
      <c r="CD50" s="23" t="e">
        <f t="shared" si="155"/>
        <v>#VALUE!</v>
      </c>
      <c r="CE50" s="95" t="e">
        <f t="shared" si="50"/>
        <v>#VALUE!</v>
      </c>
      <c r="CF50" s="96" t="e">
        <f t="shared" si="156"/>
        <v>#DIV/0!</v>
      </c>
      <c r="CG50" s="23" t="e">
        <f t="shared" si="157"/>
        <v>#VALUE!</v>
      </c>
      <c r="CH50" s="95" t="e">
        <f t="shared" si="177"/>
        <v>#VALUE!</v>
      </c>
      <c r="CI50" s="96" t="e">
        <f t="shared" si="158"/>
        <v>#DIV/0!</v>
      </c>
      <c r="CJ50" s="23" t="e">
        <f t="shared" si="159"/>
        <v>#VALUE!</v>
      </c>
      <c r="CK50" s="95" t="e">
        <f t="shared" si="178"/>
        <v>#VALUE!</v>
      </c>
      <c r="CL50" s="96" t="e">
        <f t="shared" si="160"/>
        <v>#DIV/0!</v>
      </c>
    </row>
    <row r="51" spans="1:90" s="56" customFormat="1" x14ac:dyDescent="0.2">
      <c r="A51" s="53">
        <v>10</v>
      </c>
      <c r="B51" s="54" t="str">
        <f>'Posters Trimestres'!A40</f>
        <v>SSR</v>
      </c>
      <c r="C51" s="55">
        <f>Saisie!A107</f>
        <v>0</v>
      </c>
      <c r="D51" s="55">
        <f>Saisie!B107</f>
        <v>0</v>
      </c>
      <c r="E51" s="55" t="str">
        <f>Saisie!C107</f>
        <v/>
      </c>
      <c r="F51" s="55">
        <f>Saisie!D107</f>
        <v>0</v>
      </c>
      <c r="G51" s="55">
        <f>Saisie!E107</f>
        <v>0</v>
      </c>
      <c r="H51" s="55">
        <f>Saisie!F107</f>
        <v>0</v>
      </c>
      <c r="I51" s="55">
        <f>Saisie!G107</f>
        <v>0</v>
      </c>
      <c r="J51" s="55">
        <f>Saisie!H107</f>
        <v>0</v>
      </c>
      <c r="K51" s="55">
        <f>Saisie!I107</f>
        <v>0</v>
      </c>
      <c r="L51" s="55">
        <f>IF(Saisie!J107="",F51+H51+J51,Saisie!J107)</f>
        <v>0</v>
      </c>
      <c r="M51" s="55">
        <f>IF(Saisie!K107="",G51+I51+K51,Saisie!K107)</f>
        <v>0</v>
      </c>
      <c r="N51" s="55">
        <f>Saisie!L107</f>
        <v>0</v>
      </c>
      <c r="O51" s="55">
        <f>Saisie!M107</f>
        <v>0</v>
      </c>
      <c r="P51" s="55">
        <f>Saisie!N107</f>
        <v>0</v>
      </c>
      <c r="Q51" s="55">
        <f>Saisie!O107</f>
        <v>0</v>
      </c>
      <c r="R51" s="55">
        <f>Saisie!P107</f>
        <v>0</v>
      </c>
      <c r="S51" s="55">
        <f>Saisie!Q107</f>
        <v>0</v>
      </c>
      <c r="T51" s="55">
        <f>IF(Saisie!R107="",N51+P51+R51,Saisie!R107)</f>
        <v>0</v>
      </c>
      <c r="U51" s="55">
        <f>IF(Saisie!S107="",O51+Q51+S51,Saisie!S107)</f>
        <v>0</v>
      </c>
      <c r="V51" s="55">
        <f>Saisie!T107</f>
        <v>0</v>
      </c>
      <c r="W51" s="55">
        <f>Saisie!U107</f>
        <v>0</v>
      </c>
      <c r="X51" s="55">
        <f>Saisie!V107</f>
        <v>0</v>
      </c>
      <c r="Y51" s="55">
        <f>Saisie!W107</f>
        <v>0</v>
      </c>
      <c r="Z51" s="55">
        <f>Saisie!X107</f>
        <v>0</v>
      </c>
      <c r="AA51" s="55">
        <f>Saisie!Y107</f>
        <v>0</v>
      </c>
      <c r="AB51" s="55">
        <f>IF(Saisie!Z107="",V51+X51+Z51,Saisie!Z107)</f>
        <v>0</v>
      </c>
      <c r="AC51" s="55">
        <f>IF(Saisie!AA107="",W51+Y51+AA51,Saisie!AA107)</f>
        <v>0</v>
      </c>
      <c r="AD51" s="55">
        <f>Saisie!AB107</f>
        <v>0</v>
      </c>
      <c r="AE51" s="55">
        <f>Saisie!AC107</f>
        <v>0</v>
      </c>
      <c r="AF51" s="55">
        <f>Saisie!AD107</f>
        <v>0</v>
      </c>
      <c r="AG51" s="55">
        <f>Saisie!AE107</f>
        <v>0</v>
      </c>
      <c r="AH51" s="55">
        <f>Saisie!AF107</f>
        <v>0</v>
      </c>
      <c r="AI51" s="55">
        <f>Saisie!AG107</f>
        <v>0</v>
      </c>
      <c r="AJ51" s="55">
        <f>IF(Saisie!AH107="",AD51+AF51+AH51,Saisie!AH107)</f>
        <v>0</v>
      </c>
      <c r="AK51" s="55">
        <f>IF(Saisie!AI107="",AE51+AG51+AI51,Saisie!AI107)</f>
        <v>0</v>
      </c>
      <c r="AL51" s="55">
        <f t="shared" si="161"/>
        <v>0</v>
      </c>
      <c r="AM51" s="55">
        <f t="shared" si="162"/>
        <v>0</v>
      </c>
      <c r="AN51" s="55" t="e">
        <f t="shared" si="127"/>
        <v>#VALUE!</v>
      </c>
      <c r="AO51" s="98" t="e">
        <f t="shared" si="163"/>
        <v>#VALUE!</v>
      </c>
      <c r="AP51" s="99" t="e">
        <f t="shared" si="128"/>
        <v>#DIV/0!</v>
      </c>
      <c r="AQ51" s="55" t="e">
        <f t="shared" si="129"/>
        <v>#VALUE!</v>
      </c>
      <c r="AR51" s="98" t="e">
        <f t="shared" si="164"/>
        <v>#VALUE!</v>
      </c>
      <c r="AS51" s="99" t="e">
        <f t="shared" si="130"/>
        <v>#DIV/0!</v>
      </c>
      <c r="AT51" s="55" t="e">
        <f t="shared" si="131"/>
        <v>#VALUE!</v>
      </c>
      <c r="AU51" s="98" t="e">
        <f t="shared" si="165"/>
        <v>#VALUE!</v>
      </c>
      <c r="AV51" s="99" t="e">
        <f t="shared" si="132"/>
        <v>#DIV/0!</v>
      </c>
      <c r="AW51" s="55" t="e">
        <f t="shared" si="133"/>
        <v>#VALUE!</v>
      </c>
      <c r="AX51" s="98" t="e">
        <f t="shared" si="166"/>
        <v>#VALUE!</v>
      </c>
      <c r="AY51" s="99" t="e">
        <f t="shared" si="134"/>
        <v>#DIV/0!</v>
      </c>
      <c r="AZ51" s="55" t="e">
        <f t="shared" si="135"/>
        <v>#VALUE!</v>
      </c>
      <c r="BA51" s="98" t="e">
        <f t="shared" si="167"/>
        <v>#VALUE!</v>
      </c>
      <c r="BB51" s="99" t="e">
        <f t="shared" si="136"/>
        <v>#DIV/0!</v>
      </c>
      <c r="BC51" s="55" t="e">
        <f t="shared" si="137"/>
        <v>#VALUE!</v>
      </c>
      <c r="BD51" s="98" t="e">
        <f t="shared" si="168"/>
        <v>#VALUE!</v>
      </c>
      <c r="BE51" s="99" t="e">
        <f t="shared" si="138"/>
        <v>#DIV/0!</v>
      </c>
      <c r="BF51" s="55" t="e">
        <f t="shared" si="139"/>
        <v>#VALUE!</v>
      </c>
      <c r="BG51" s="98" t="e">
        <f t="shared" si="169"/>
        <v>#VALUE!</v>
      </c>
      <c r="BH51" s="99" t="e">
        <f t="shared" si="140"/>
        <v>#DIV/0!</v>
      </c>
      <c r="BI51" s="55" t="e">
        <f t="shared" si="141"/>
        <v>#VALUE!</v>
      </c>
      <c r="BJ51" s="98" t="e">
        <f t="shared" si="170"/>
        <v>#VALUE!</v>
      </c>
      <c r="BK51" s="99" t="e">
        <f t="shared" si="142"/>
        <v>#DIV/0!</v>
      </c>
      <c r="BL51" s="55" t="e">
        <f t="shared" si="143"/>
        <v>#VALUE!</v>
      </c>
      <c r="BM51" s="98" t="e">
        <f t="shared" si="171"/>
        <v>#VALUE!</v>
      </c>
      <c r="BN51" s="99" t="e">
        <f t="shared" si="144"/>
        <v>#DIV/0!</v>
      </c>
      <c r="BO51" s="55" t="e">
        <f t="shared" si="145"/>
        <v>#VALUE!</v>
      </c>
      <c r="BP51" s="98" t="e">
        <f t="shared" si="172"/>
        <v>#VALUE!</v>
      </c>
      <c r="BQ51" s="99" t="e">
        <f t="shared" si="146"/>
        <v>#DIV/0!</v>
      </c>
      <c r="BR51" s="55" t="e">
        <f t="shared" si="147"/>
        <v>#VALUE!</v>
      </c>
      <c r="BS51" s="98" t="e">
        <f t="shared" si="173"/>
        <v>#VALUE!</v>
      </c>
      <c r="BT51" s="99" t="e">
        <f t="shared" si="148"/>
        <v>#DIV/0!</v>
      </c>
      <c r="BU51" s="55" t="e">
        <f t="shared" si="149"/>
        <v>#VALUE!</v>
      </c>
      <c r="BV51" s="98" t="e">
        <f t="shared" si="174"/>
        <v>#VALUE!</v>
      </c>
      <c r="BW51" s="99" t="e">
        <f t="shared" si="150"/>
        <v>#DIV/0!</v>
      </c>
      <c r="BX51" s="55" t="e">
        <f t="shared" si="151"/>
        <v>#VALUE!</v>
      </c>
      <c r="BY51" s="98" t="e">
        <f t="shared" si="175"/>
        <v>#VALUE!</v>
      </c>
      <c r="BZ51" s="99" t="e">
        <f t="shared" si="152"/>
        <v>#DIV/0!</v>
      </c>
      <c r="CA51" s="55" t="e">
        <f t="shared" si="153"/>
        <v>#VALUE!</v>
      </c>
      <c r="CB51" s="98" t="e">
        <f t="shared" si="176"/>
        <v>#VALUE!</v>
      </c>
      <c r="CC51" s="99" t="e">
        <f t="shared" si="154"/>
        <v>#DIV/0!</v>
      </c>
      <c r="CD51" s="55" t="e">
        <f t="shared" si="155"/>
        <v>#VALUE!</v>
      </c>
      <c r="CE51" s="98" t="e">
        <f t="shared" si="50"/>
        <v>#VALUE!</v>
      </c>
      <c r="CF51" s="99" t="e">
        <f t="shared" si="156"/>
        <v>#DIV/0!</v>
      </c>
      <c r="CG51" s="55" t="e">
        <f t="shared" si="157"/>
        <v>#VALUE!</v>
      </c>
      <c r="CH51" s="98" t="e">
        <f t="shared" si="177"/>
        <v>#VALUE!</v>
      </c>
      <c r="CI51" s="99" t="e">
        <f t="shared" si="158"/>
        <v>#DIV/0!</v>
      </c>
      <c r="CJ51" s="55" t="e">
        <f t="shared" si="159"/>
        <v>#VALUE!</v>
      </c>
      <c r="CK51" s="98" t="e">
        <f t="shared" si="178"/>
        <v>#VALUE!</v>
      </c>
      <c r="CL51" s="99" t="e">
        <f t="shared" si="160"/>
        <v>#DIV/0!</v>
      </c>
    </row>
    <row r="52" spans="1:90" x14ac:dyDescent="0.2">
      <c r="A52" s="21">
        <v>1</v>
      </c>
      <c r="B52" s="22" t="str">
        <f>'Posters Trimestres'!A41</f>
        <v>SLD-EHPAD</v>
      </c>
      <c r="C52" s="23">
        <f>Saisie!A117</f>
        <v>0</v>
      </c>
      <c r="D52" s="23">
        <f>Saisie!B117</f>
        <v>0</v>
      </c>
      <c r="E52" s="23" t="str">
        <f>Saisie!C117</f>
        <v/>
      </c>
      <c r="F52" s="23">
        <f>Saisie!D117</f>
        <v>0</v>
      </c>
      <c r="G52" s="23">
        <f>Saisie!E117</f>
        <v>0</v>
      </c>
      <c r="H52" s="23">
        <f>Saisie!F117</f>
        <v>0</v>
      </c>
      <c r="I52" s="23">
        <f>Saisie!G117</f>
        <v>0</v>
      </c>
      <c r="J52" s="23">
        <f>Saisie!H117</f>
        <v>0</v>
      </c>
      <c r="K52" s="23">
        <f>Saisie!I117</f>
        <v>0</v>
      </c>
      <c r="L52" s="23">
        <f>IF(Saisie!J117="",F52+H52+J52,Saisie!J117)</f>
        <v>0</v>
      </c>
      <c r="M52" s="23">
        <f>IF(Saisie!K117="",G52+I52+K52,Saisie!K117)</f>
        <v>0</v>
      </c>
      <c r="N52" s="23">
        <f>Saisie!L117</f>
        <v>0</v>
      </c>
      <c r="O52" s="23">
        <f>Saisie!M117</f>
        <v>0</v>
      </c>
      <c r="P52" s="23">
        <f>Saisie!N117</f>
        <v>0</v>
      </c>
      <c r="Q52" s="23">
        <f>Saisie!O117</f>
        <v>0</v>
      </c>
      <c r="R52" s="23">
        <f>Saisie!P117</f>
        <v>0</v>
      </c>
      <c r="S52" s="23">
        <f>Saisie!Q117</f>
        <v>0</v>
      </c>
      <c r="T52" s="23">
        <f>IF(Saisie!R117="",N52+P52+R52,Saisie!R117)</f>
        <v>0</v>
      </c>
      <c r="U52" s="23">
        <f>IF(Saisie!S117="",O52+Q52+S52,Saisie!S117)</f>
        <v>0</v>
      </c>
      <c r="V52" s="23">
        <f>Saisie!T117</f>
        <v>0</v>
      </c>
      <c r="W52" s="23">
        <f>Saisie!U117</f>
        <v>0</v>
      </c>
      <c r="X52" s="23">
        <f>Saisie!V117</f>
        <v>0</v>
      </c>
      <c r="Y52" s="23">
        <f>Saisie!W117</f>
        <v>0</v>
      </c>
      <c r="Z52" s="23">
        <f>Saisie!X117</f>
        <v>0</v>
      </c>
      <c r="AA52" s="23">
        <f>Saisie!Y117</f>
        <v>0</v>
      </c>
      <c r="AB52" s="23">
        <f>IF(Saisie!Z117="",V52+X52+Z52,Saisie!Z117)</f>
        <v>0</v>
      </c>
      <c r="AC52" s="23">
        <f>IF(Saisie!AA117="",W52+Y52+AA52,Saisie!AA117)</f>
        <v>0</v>
      </c>
      <c r="AD52" s="23">
        <f>Saisie!AB117</f>
        <v>0</v>
      </c>
      <c r="AE52" s="23">
        <f>Saisie!AC117</f>
        <v>0</v>
      </c>
      <c r="AF52" s="23">
        <f>Saisie!AD117</f>
        <v>0</v>
      </c>
      <c r="AG52" s="23">
        <f>Saisie!AE117</f>
        <v>0</v>
      </c>
      <c r="AH52" s="23">
        <f>Saisie!AF117</f>
        <v>0</v>
      </c>
      <c r="AI52" s="23">
        <f>Saisie!AG117</f>
        <v>0</v>
      </c>
      <c r="AJ52" s="23">
        <f>IF(Saisie!AH117="",AD52+AF52+AH52,Saisie!AH117)</f>
        <v>0</v>
      </c>
      <c r="AK52" s="23">
        <f>IF(Saisie!AI117="",AE52+AG52+AI52,Saisie!AI117)</f>
        <v>0</v>
      </c>
      <c r="AL52" s="23">
        <f t="shared" si="89"/>
        <v>0</v>
      </c>
      <c r="AM52" s="23">
        <f t="shared" si="90"/>
        <v>0</v>
      </c>
      <c r="AN52" s="55" t="e">
        <f t="shared" si="127"/>
        <v>#VALUE!</v>
      </c>
      <c r="AO52" s="98" t="e">
        <f t="shared" si="55"/>
        <v>#VALUE!</v>
      </c>
      <c r="AP52" s="99" t="e">
        <f t="shared" si="128"/>
        <v>#DIV/0!</v>
      </c>
      <c r="AQ52" s="55" t="e">
        <f t="shared" si="129"/>
        <v>#VALUE!</v>
      </c>
      <c r="AR52" s="98" t="e">
        <f t="shared" si="56"/>
        <v>#VALUE!</v>
      </c>
      <c r="AS52" s="99" t="e">
        <f t="shared" si="130"/>
        <v>#DIV/0!</v>
      </c>
      <c r="AT52" s="55" t="e">
        <f t="shared" si="131"/>
        <v>#VALUE!</v>
      </c>
      <c r="AU52" s="98" t="e">
        <f t="shared" si="57"/>
        <v>#VALUE!</v>
      </c>
      <c r="AV52" s="99" t="e">
        <f t="shared" si="132"/>
        <v>#DIV/0!</v>
      </c>
      <c r="AW52" s="55" t="e">
        <f t="shared" si="133"/>
        <v>#VALUE!</v>
      </c>
      <c r="AX52" s="98" t="e">
        <f t="shared" si="58"/>
        <v>#VALUE!</v>
      </c>
      <c r="AY52" s="99" t="e">
        <f t="shared" si="134"/>
        <v>#DIV/0!</v>
      </c>
      <c r="AZ52" s="55" t="e">
        <f t="shared" si="135"/>
        <v>#VALUE!</v>
      </c>
      <c r="BA52" s="98" t="e">
        <f t="shared" si="59"/>
        <v>#VALUE!</v>
      </c>
      <c r="BB52" s="99" t="e">
        <f t="shared" si="136"/>
        <v>#DIV/0!</v>
      </c>
      <c r="BC52" s="55" t="e">
        <f t="shared" si="137"/>
        <v>#VALUE!</v>
      </c>
      <c r="BD52" s="98" t="e">
        <f t="shared" si="60"/>
        <v>#VALUE!</v>
      </c>
      <c r="BE52" s="99" t="e">
        <f t="shared" si="138"/>
        <v>#DIV/0!</v>
      </c>
      <c r="BF52" s="55" t="e">
        <f t="shared" si="139"/>
        <v>#VALUE!</v>
      </c>
      <c r="BG52" s="98" t="e">
        <f t="shared" si="61"/>
        <v>#VALUE!</v>
      </c>
      <c r="BH52" s="99" t="e">
        <f t="shared" si="140"/>
        <v>#DIV/0!</v>
      </c>
      <c r="BI52" s="55" t="e">
        <f t="shared" si="141"/>
        <v>#VALUE!</v>
      </c>
      <c r="BJ52" s="98" t="e">
        <f t="shared" si="62"/>
        <v>#VALUE!</v>
      </c>
      <c r="BK52" s="99" t="e">
        <f t="shared" si="142"/>
        <v>#DIV/0!</v>
      </c>
      <c r="BL52" s="55" t="e">
        <f t="shared" si="143"/>
        <v>#VALUE!</v>
      </c>
      <c r="BM52" s="98" t="e">
        <f t="shared" si="63"/>
        <v>#VALUE!</v>
      </c>
      <c r="BN52" s="99" t="e">
        <f t="shared" si="144"/>
        <v>#DIV/0!</v>
      </c>
      <c r="BO52" s="55" t="e">
        <f t="shared" si="145"/>
        <v>#VALUE!</v>
      </c>
      <c r="BP52" s="98" t="e">
        <f t="shared" si="64"/>
        <v>#VALUE!</v>
      </c>
      <c r="BQ52" s="99" t="e">
        <f t="shared" si="146"/>
        <v>#DIV/0!</v>
      </c>
      <c r="BR52" s="55" t="e">
        <f t="shared" si="147"/>
        <v>#VALUE!</v>
      </c>
      <c r="BS52" s="98" t="e">
        <f t="shared" si="65"/>
        <v>#VALUE!</v>
      </c>
      <c r="BT52" s="99" t="e">
        <f t="shared" si="148"/>
        <v>#DIV/0!</v>
      </c>
      <c r="BU52" s="55" t="e">
        <f t="shared" si="149"/>
        <v>#VALUE!</v>
      </c>
      <c r="BV52" s="98" t="e">
        <f t="shared" si="66"/>
        <v>#VALUE!</v>
      </c>
      <c r="BW52" s="99" t="e">
        <f t="shared" si="150"/>
        <v>#DIV/0!</v>
      </c>
      <c r="BX52" s="55" t="e">
        <f t="shared" si="151"/>
        <v>#VALUE!</v>
      </c>
      <c r="BY52" s="98" t="e">
        <f t="shared" si="67"/>
        <v>#VALUE!</v>
      </c>
      <c r="BZ52" s="99" t="e">
        <f t="shared" si="152"/>
        <v>#DIV/0!</v>
      </c>
      <c r="CA52" s="55" t="e">
        <f t="shared" si="153"/>
        <v>#VALUE!</v>
      </c>
      <c r="CB52" s="98" t="e">
        <f t="shared" si="68"/>
        <v>#VALUE!</v>
      </c>
      <c r="CC52" s="99" t="e">
        <f t="shared" si="154"/>
        <v>#DIV/0!</v>
      </c>
      <c r="CD52" s="55" t="e">
        <f t="shared" si="155"/>
        <v>#VALUE!</v>
      </c>
      <c r="CE52" s="95" t="e">
        <f t="shared" si="50"/>
        <v>#VALUE!</v>
      </c>
      <c r="CF52" s="99" t="e">
        <f t="shared" si="156"/>
        <v>#DIV/0!</v>
      </c>
      <c r="CG52" s="23" t="e">
        <f t="shared" si="157"/>
        <v>#VALUE!</v>
      </c>
      <c r="CH52" s="95" t="e">
        <f t="shared" si="69"/>
        <v>#VALUE!</v>
      </c>
      <c r="CI52" s="96" t="e">
        <f t="shared" si="158"/>
        <v>#DIV/0!</v>
      </c>
      <c r="CJ52" s="23" t="e">
        <f t="shared" si="159"/>
        <v>#VALUE!</v>
      </c>
      <c r="CK52" s="95" t="e">
        <f t="shared" si="70"/>
        <v>#VALUE!</v>
      </c>
      <c r="CL52" s="96" t="e">
        <f t="shared" si="160"/>
        <v>#DIV/0!</v>
      </c>
    </row>
    <row r="53" spans="1:90" x14ac:dyDescent="0.2">
      <c r="A53" s="21">
        <v>2</v>
      </c>
      <c r="B53" s="22" t="str">
        <f>'Posters Trimestres'!A41</f>
        <v>SLD-EHPAD</v>
      </c>
      <c r="C53" s="23">
        <f>Saisie!A118</f>
        <v>0</v>
      </c>
      <c r="D53" s="23">
        <f>Saisie!B118</f>
        <v>0</v>
      </c>
      <c r="E53" s="23" t="str">
        <f>Saisie!C118</f>
        <v/>
      </c>
      <c r="F53" s="23">
        <f>Saisie!D118</f>
        <v>0</v>
      </c>
      <c r="G53" s="23">
        <f>Saisie!E118</f>
        <v>0</v>
      </c>
      <c r="H53" s="23">
        <f>Saisie!F118</f>
        <v>0</v>
      </c>
      <c r="I53" s="23">
        <f>Saisie!G118</f>
        <v>0</v>
      </c>
      <c r="J53" s="23">
        <f>Saisie!H118</f>
        <v>0</v>
      </c>
      <c r="K53" s="23">
        <f>Saisie!I118</f>
        <v>0</v>
      </c>
      <c r="L53" s="23">
        <f>IF(Saisie!J118="",F53+H53+J53,Saisie!J118)</f>
        <v>0</v>
      </c>
      <c r="M53" s="23">
        <f>IF(Saisie!K118="",G53+I53+K53,Saisie!K118)</f>
        <v>0</v>
      </c>
      <c r="N53" s="23">
        <f>Saisie!L118</f>
        <v>0</v>
      </c>
      <c r="O53" s="23">
        <f>Saisie!M118</f>
        <v>0</v>
      </c>
      <c r="P53" s="23">
        <f>Saisie!N118</f>
        <v>0</v>
      </c>
      <c r="Q53" s="23">
        <f>Saisie!O118</f>
        <v>0</v>
      </c>
      <c r="R53" s="23">
        <f>Saisie!P118</f>
        <v>0</v>
      </c>
      <c r="S53" s="23">
        <f>Saisie!Q118</f>
        <v>0</v>
      </c>
      <c r="T53" s="23">
        <f>IF(Saisie!R118="",N53+P53+R53,Saisie!R118)</f>
        <v>0</v>
      </c>
      <c r="U53" s="23">
        <f>IF(Saisie!S118="",O53+Q53+S53,Saisie!S118)</f>
        <v>0</v>
      </c>
      <c r="V53" s="23">
        <f>Saisie!T118</f>
        <v>0</v>
      </c>
      <c r="W53" s="23">
        <f>Saisie!U118</f>
        <v>0</v>
      </c>
      <c r="X53" s="23">
        <f>Saisie!V118</f>
        <v>0</v>
      </c>
      <c r="Y53" s="23">
        <f>Saisie!W118</f>
        <v>0</v>
      </c>
      <c r="Z53" s="23">
        <f>Saisie!X118</f>
        <v>0</v>
      </c>
      <c r="AA53" s="23">
        <f>Saisie!Y118</f>
        <v>0</v>
      </c>
      <c r="AB53" s="23">
        <f>IF(Saisie!Z118="",V53+X53+Z53,Saisie!Z118)</f>
        <v>0</v>
      </c>
      <c r="AC53" s="23">
        <f>IF(Saisie!AA118="",W53+Y53+AA53,Saisie!AA118)</f>
        <v>0</v>
      </c>
      <c r="AD53" s="23">
        <f>Saisie!AB118</f>
        <v>0</v>
      </c>
      <c r="AE53" s="23">
        <f>Saisie!AC118</f>
        <v>0</v>
      </c>
      <c r="AF53" s="23">
        <f>Saisie!AD118</f>
        <v>0</v>
      </c>
      <c r="AG53" s="23">
        <f>Saisie!AE118</f>
        <v>0</v>
      </c>
      <c r="AH53" s="23">
        <f>Saisie!AF118</f>
        <v>0</v>
      </c>
      <c r="AI53" s="23">
        <f>Saisie!AG118</f>
        <v>0</v>
      </c>
      <c r="AJ53" s="23">
        <f>IF(Saisie!AH118="",AD53+AF53+AH53,Saisie!AH118)</f>
        <v>0</v>
      </c>
      <c r="AK53" s="23">
        <f>IF(Saisie!AI118="",AE53+AG53+AI53,Saisie!AI118)</f>
        <v>0</v>
      </c>
      <c r="AL53" s="23">
        <f t="shared" ref="AL53:AL61" si="179">L53+T53+AB53+AJ53</f>
        <v>0</v>
      </c>
      <c r="AM53" s="23">
        <f t="shared" ref="AM53:AM61" si="180">M53+U53+AC53+AK53</f>
        <v>0</v>
      </c>
      <c r="AN53" s="55" t="e">
        <f t="shared" si="127"/>
        <v>#VALUE!</v>
      </c>
      <c r="AO53" s="98" t="e">
        <f t="shared" ref="AO53:AO61" si="181">F53/AN53</f>
        <v>#VALUE!</v>
      </c>
      <c r="AP53" s="99" t="e">
        <f t="shared" si="128"/>
        <v>#DIV/0!</v>
      </c>
      <c r="AQ53" s="55" t="e">
        <f t="shared" si="129"/>
        <v>#VALUE!</v>
      </c>
      <c r="AR53" s="98" t="e">
        <f t="shared" ref="AR53:AR61" si="182">H53/AQ53</f>
        <v>#VALUE!</v>
      </c>
      <c r="AS53" s="99" t="e">
        <f t="shared" si="130"/>
        <v>#DIV/0!</v>
      </c>
      <c r="AT53" s="55" t="e">
        <f t="shared" si="131"/>
        <v>#VALUE!</v>
      </c>
      <c r="AU53" s="98" t="e">
        <f t="shared" ref="AU53:AU61" si="183">J53/AT53</f>
        <v>#VALUE!</v>
      </c>
      <c r="AV53" s="99" t="e">
        <f t="shared" si="132"/>
        <v>#DIV/0!</v>
      </c>
      <c r="AW53" s="55" t="e">
        <f t="shared" si="133"/>
        <v>#VALUE!</v>
      </c>
      <c r="AX53" s="98" t="e">
        <f t="shared" ref="AX53:AX61" si="184">L53/AW53</f>
        <v>#VALUE!</v>
      </c>
      <c r="AY53" s="99" t="e">
        <f t="shared" si="134"/>
        <v>#DIV/0!</v>
      </c>
      <c r="AZ53" s="55" t="e">
        <f t="shared" si="135"/>
        <v>#VALUE!</v>
      </c>
      <c r="BA53" s="98" t="e">
        <f t="shared" ref="BA53:BA61" si="185">N53/AZ53</f>
        <v>#VALUE!</v>
      </c>
      <c r="BB53" s="99" t="e">
        <f t="shared" si="136"/>
        <v>#DIV/0!</v>
      </c>
      <c r="BC53" s="55" t="e">
        <f t="shared" si="137"/>
        <v>#VALUE!</v>
      </c>
      <c r="BD53" s="98" t="e">
        <f t="shared" ref="BD53:BD61" si="186">P53/BC53</f>
        <v>#VALUE!</v>
      </c>
      <c r="BE53" s="99" t="e">
        <f t="shared" si="138"/>
        <v>#DIV/0!</v>
      </c>
      <c r="BF53" s="55" t="e">
        <f t="shared" si="139"/>
        <v>#VALUE!</v>
      </c>
      <c r="BG53" s="98" t="e">
        <f t="shared" ref="BG53:BG61" si="187">R53/BF53</f>
        <v>#VALUE!</v>
      </c>
      <c r="BH53" s="99" t="e">
        <f t="shared" si="140"/>
        <v>#DIV/0!</v>
      </c>
      <c r="BI53" s="55" t="e">
        <f t="shared" si="141"/>
        <v>#VALUE!</v>
      </c>
      <c r="BJ53" s="98" t="e">
        <f t="shared" ref="BJ53:BJ61" si="188">T53/BI53</f>
        <v>#VALUE!</v>
      </c>
      <c r="BK53" s="99" t="e">
        <f t="shared" si="142"/>
        <v>#DIV/0!</v>
      </c>
      <c r="BL53" s="55" t="e">
        <f t="shared" si="143"/>
        <v>#VALUE!</v>
      </c>
      <c r="BM53" s="98" t="e">
        <f t="shared" ref="BM53:BM61" si="189">V53/BL53</f>
        <v>#VALUE!</v>
      </c>
      <c r="BN53" s="99" t="e">
        <f t="shared" si="144"/>
        <v>#DIV/0!</v>
      </c>
      <c r="BO53" s="55" t="e">
        <f t="shared" si="145"/>
        <v>#VALUE!</v>
      </c>
      <c r="BP53" s="98" t="e">
        <f t="shared" ref="BP53:BP61" si="190">X53/BO53</f>
        <v>#VALUE!</v>
      </c>
      <c r="BQ53" s="99" t="e">
        <f t="shared" si="146"/>
        <v>#DIV/0!</v>
      </c>
      <c r="BR53" s="55" t="e">
        <f t="shared" si="147"/>
        <v>#VALUE!</v>
      </c>
      <c r="BS53" s="98" t="e">
        <f t="shared" ref="BS53:BS61" si="191">Z53/BR53</f>
        <v>#VALUE!</v>
      </c>
      <c r="BT53" s="99" t="e">
        <f t="shared" si="148"/>
        <v>#DIV/0!</v>
      </c>
      <c r="BU53" s="55" t="e">
        <f t="shared" si="149"/>
        <v>#VALUE!</v>
      </c>
      <c r="BV53" s="98" t="e">
        <f t="shared" ref="BV53:BV61" si="192">AB53/BU53</f>
        <v>#VALUE!</v>
      </c>
      <c r="BW53" s="99" t="e">
        <f t="shared" si="150"/>
        <v>#DIV/0!</v>
      </c>
      <c r="BX53" s="55" t="e">
        <f t="shared" si="151"/>
        <v>#VALUE!</v>
      </c>
      <c r="BY53" s="98" t="e">
        <f t="shared" ref="BY53:BY61" si="193">AD53/BX53</f>
        <v>#VALUE!</v>
      </c>
      <c r="BZ53" s="99" t="e">
        <f t="shared" si="152"/>
        <v>#DIV/0!</v>
      </c>
      <c r="CA53" s="55" t="e">
        <f t="shared" si="153"/>
        <v>#VALUE!</v>
      </c>
      <c r="CB53" s="98" t="e">
        <f t="shared" ref="CB53:CB61" si="194">AF53/CA53</f>
        <v>#VALUE!</v>
      </c>
      <c r="CC53" s="99" t="e">
        <f t="shared" si="154"/>
        <v>#DIV/0!</v>
      </c>
      <c r="CD53" s="55" t="e">
        <f t="shared" si="155"/>
        <v>#VALUE!</v>
      </c>
      <c r="CE53" s="95" t="e">
        <f t="shared" si="50"/>
        <v>#VALUE!</v>
      </c>
      <c r="CF53" s="99" t="e">
        <f t="shared" si="156"/>
        <v>#DIV/0!</v>
      </c>
      <c r="CG53" s="23" t="e">
        <f t="shared" si="157"/>
        <v>#VALUE!</v>
      </c>
      <c r="CH53" s="95" t="e">
        <f t="shared" ref="CH53:CH61" si="195">AJ53/CG53</f>
        <v>#VALUE!</v>
      </c>
      <c r="CI53" s="96" t="e">
        <f t="shared" si="158"/>
        <v>#DIV/0!</v>
      </c>
      <c r="CJ53" s="23" t="e">
        <f t="shared" si="159"/>
        <v>#VALUE!</v>
      </c>
      <c r="CK53" s="95" t="e">
        <f t="shared" ref="CK53:CK61" si="196">AL53/CJ53</f>
        <v>#VALUE!</v>
      </c>
      <c r="CL53" s="96" t="e">
        <f t="shared" si="160"/>
        <v>#DIV/0!</v>
      </c>
    </row>
    <row r="54" spans="1:90" x14ac:dyDescent="0.2">
      <c r="A54" s="21">
        <v>3</v>
      </c>
      <c r="B54" s="22" t="str">
        <f>'Posters Trimestres'!A41</f>
        <v>SLD-EHPAD</v>
      </c>
      <c r="C54" s="23">
        <f>Saisie!A119</f>
        <v>0</v>
      </c>
      <c r="D54" s="23">
        <f>Saisie!B119</f>
        <v>0</v>
      </c>
      <c r="E54" s="23" t="str">
        <f>Saisie!C119</f>
        <v/>
      </c>
      <c r="F54" s="23">
        <f>Saisie!D119</f>
        <v>0</v>
      </c>
      <c r="G54" s="23">
        <f>Saisie!E119</f>
        <v>0</v>
      </c>
      <c r="H54" s="23">
        <f>Saisie!F119</f>
        <v>0</v>
      </c>
      <c r="I54" s="23">
        <f>Saisie!G119</f>
        <v>0</v>
      </c>
      <c r="J54" s="23">
        <f>Saisie!H119</f>
        <v>0</v>
      </c>
      <c r="K54" s="23">
        <f>Saisie!I119</f>
        <v>0</v>
      </c>
      <c r="L54" s="23">
        <f>IF(Saisie!J119="",F54+H54+J54,Saisie!J119)</f>
        <v>0</v>
      </c>
      <c r="M54" s="23">
        <f>IF(Saisie!K119="",G54+I54+K54,Saisie!K119)</f>
        <v>0</v>
      </c>
      <c r="N54" s="23">
        <f>Saisie!L119</f>
        <v>0</v>
      </c>
      <c r="O54" s="23">
        <f>Saisie!M119</f>
        <v>0</v>
      </c>
      <c r="P54" s="23">
        <f>Saisie!N119</f>
        <v>0</v>
      </c>
      <c r="Q54" s="23">
        <f>Saisie!O119</f>
        <v>0</v>
      </c>
      <c r="R54" s="23">
        <f>Saisie!P119</f>
        <v>0</v>
      </c>
      <c r="S54" s="23">
        <f>Saisie!Q119</f>
        <v>0</v>
      </c>
      <c r="T54" s="23">
        <f>IF(Saisie!R119="",N54+P54+R54,Saisie!R119)</f>
        <v>0</v>
      </c>
      <c r="U54" s="23">
        <f>IF(Saisie!S119="",O54+Q54+S54,Saisie!S119)</f>
        <v>0</v>
      </c>
      <c r="V54" s="23">
        <f>Saisie!T119</f>
        <v>0</v>
      </c>
      <c r="W54" s="23">
        <f>Saisie!U119</f>
        <v>0</v>
      </c>
      <c r="X54" s="23">
        <f>Saisie!V119</f>
        <v>0</v>
      </c>
      <c r="Y54" s="23">
        <f>Saisie!W119</f>
        <v>0</v>
      </c>
      <c r="Z54" s="23">
        <f>Saisie!X119</f>
        <v>0</v>
      </c>
      <c r="AA54" s="23">
        <f>Saisie!Y119</f>
        <v>0</v>
      </c>
      <c r="AB54" s="23">
        <f>IF(Saisie!Z119="",V54+X54+Z54,Saisie!Z119)</f>
        <v>0</v>
      </c>
      <c r="AC54" s="23">
        <f>IF(Saisie!AA119="",W54+Y54+AA54,Saisie!AA119)</f>
        <v>0</v>
      </c>
      <c r="AD54" s="23">
        <f>Saisie!AB119</f>
        <v>0</v>
      </c>
      <c r="AE54" s="23">
        <f>Saisie!AC119</f>
        <v>0</v>
      </c>
      <c r="AF54" s="23">
        <f>Saisie!AD119</f>
        <v>0</v>
      </c>
      <c r="AG54" s="23">
        <f>Saisie!AE119</f>
        <v>0</v>
      </c>
      <c r="AH54" s="23">
        <f>Saisie!AF119</f>
        <v>0</v>
      </c>
      <c r="AI54" s="23">
        <f>Saisie!AG119</f>
        <v>0</v>
      </c>
      <c r="AJ54" s="23">
        <f>IF(Saisie!AH119="",AD54+AF54+AH54,Saisie!AH119)</f>
        <v>0</v>
      </c>
      <c r="AK54" s="23">
        <f>IF(Saisie!AI119="",AE54+AG54+AI54,Saisie!AI119)</f>
        <v>0</v>
      </c>
      <c r="AL54" s="23">
        <f t="shared" si="179"/>
        <v>0</v>
      </c>
      <c r="AM54" s="23">
        <f t="shared" si="180"/>
        <v>0</v>
      </c>
      <c r="AN54" s="55" t="e">
        <f t="shared" si="127"/>
        <v>#VALUE!</v>
      </c>
      <c r="AO54" s="98" t="e">
        <f t="shared" si="181"/>
        <v>#VALUE!</v>
      </c>
      <c r="AP54" s="99" t="e">
        <f t="shared" si="128"/>
        <v>#DIV/0!</v>
      </c>
      <c r="AQ54" s="55" t="e">
        <f t="shared" si="129"/>
        <v>#VALUE!</v>
      </c>
      <c r="AR54" s="98" t="e">
        <f t="shared" si="182"/>
        <v>#VALUE!</v>
      </c>
      <c r="AS54" s="99" t="e">
        <f t="shared" si="130"/>
        <v>#DIV/0!</v>
      </c>
      <c r="AT54" s="55" t="e">
        <f t="shared" si="131"/>
        <v>#VALUE!</v>
      </c>
      <c r="AU54" s="98" t="e">
        <f t="shared" si="183"/>
        <v>#VALUE!</v>
      </c>
      <c r="AV54" s="99" t="e">
        <f t="shared" si="132"/>
        <v>#DIV/0!</v>
      </c>
      <c r="AW54" s="55" t="e">
        <f t="shared" si="133"/>
        <v>#VALUE!</v>
      </c>
      <c r="AX54" s="98" t="e">
        <f t="shared" si="184"/>
        <v>#VALUE!</v>
      </c>
      <c r="AY54" s="99" t="e">
        <f t="shared" si="134"/>
        <v>#DIV/0!</v>
      </c>
      <c r="AZ54" s="55" t="e">
        <f t="shared" si="135"/>
        <v>#VALUE!</v>
      </c>
      <c r="BA54" s="98" t="e">
        <f t="shared" si="185"/>
        <v>#VALUE!</v>
      </c>
      <c r="BB54" s="99" t="e">
        <f t="shared" si="136"/>
        <v>#DIV/0!</v>
      </c>
      <c r="BC54" s="55" t="e">
        <f t="shared" si="137"/>
        <v>#VALUE!</v>
      </c>
      <c r="BD54" s="98" t="e">
        <f t="shared" si="186"/>
        <v>#VALUE!</v>
      </c>
      <c r="BE54" s="99" t="e">
        <f t="shared" si="138"/>
        <v>#DIV/0!</v>
      </c>
      <c r="BF54" s="55" t="e">
        <f t="shared" si="139"/>
        <v>#VALUE!</v>
      </c>
      <c r="BG54" s="98" t="e">
        <f t="shared" si="187"/>
        <v>#VALUE!</v>
      </c>
      <c r="BH54" s="99" t="e">
        <f t="shared" si="140"/>
        <v>#DIV/0!</v>
      </c>
      <c r="BI54" s="55" t="e">
        <f t="shared" si="141"/>
        <v>#VALUE!</v>
      </c>
      <c r="BJ54" s="98" t="e">
        <f t="shared" si="188"/>
        <v>#VALUE!</v>
      </c>
      <c r="BK54" s="99" t="e">
        <f t="shared" si="142"/>
        <v>#DIV/0!</v>
      </c>
      <c r="BL54" s="55" t="e">
        <f t="shared" si="143"/>
        <v>#VALUE!</v>
      </c>
      <c r="BM54" s="98" t="e">
        <f t="shared" si="189"/>
        <v>#VALUE!</v>
      </c>
      <c r="BN54" s="99" t="e">
        <f t="shared" si="144"/>
        <v>#DIV/0!</v>
      </c>
      <c r="BO54" s="55" t="e">
        <f t="shared" si="145"/>
        <v>#VALUE!</v>
      </c>
      <c r="BP54" s="98" t="e">
        <f t="shared" si="190"/>
        <v>#VALUE!</v>
      </c>
      <c r="BQ54" s="99" t="e">
        <f t="shared" si="146"/>
        <v>#DIV/0!</v>
      </c>
      <c r="BR54" s="55" t="e">
        <f t="shared" si="147"/>
        <v>#VALUE!</v>
      </c>
      <c r="BS54" s="98" t="e">
        <f t="shared" si="191"/>
        <v>#VALUE!</v>
      </c>
      <c r="BT54" s="99" t="e">
        <f t="shared" si="148"/>
        <v>#DIV/0!</v>
      </c>
      <c r="BU54" s="55" t="e">
        <f t="shared" si="149"/>
        <v>#VALUE!</v>
      </c>
      <c r="BV54" s="98" t="e">
        <f t="shared" si="192"/>
        <v>#VALUE!</v>
      </c>
      <c r="BW54" s="99" t="e">
        <f t="shared" si="150"/>
        <v>#DIV/0!</v>
      </c>
      <c r="BX54" s="55" t="e">
        <f t="shared" si="151"/>
        <v>#VALUE!</v>
      </c>
      <c r="BY54" s="98" t="e">
        <f t="shared" si="193"/>
        <v>#VALUE!</v>
      </c>
      <c r="BZ54" s="99" t="e">
        <f t="shared" si="152"/>
        <v>#DIV/0!</v>
      </c>
      <c r="CA54" s="55" t="e">
        <f t="shared" si="153"/>
        <v>#VALUE!</v>
      </c>
      <c r="CB54" s="98" t="e">
        <f t="shared" si="194"/>
        <v>#VALUE!</v>
      </c>
      <c r="CC54" s="99" t="e">
        <f t="shared" si="154"/>
        <v>#DIV/0!</v>
      </c>
      <c r="CD54" s="55" t="e">
        <f t="shared" si="155"/>
        <v>#VALUE!</v>
      </c>
      <c r="CE54" s="95" t="e">
        <f t="shared" si="50"/>
        <v>#VALUE!</v>
      </c>
      <c r="CF54" s="99" t="e">
        <f t="shared" si="156"/>
        <v>#DIV/0!</v>
      </c>
      <c r="CG54" s="23" t="e">
        <f t="shared" si="157"/>
        <v>#VALUE!</v>
      </c>
      <c r="CH54" s="95" t="e">
        <f t="shared" si="195"/>
        <v>#VALUE!</v>
      </c>
      <c r="CI54" s="96" t="e">
        <f t="shared" si="158"/>
        <v>#DIV/0!</v>
      </c>
      <c r="CJ54" s="23" t="e">
        <f t="shared" si="159"/>
        <v>#VALUE!</v>
      </c>
      <c r="CK54" s="95" t="e">
        <f t="shared" si="196"/>
        <v>#VALUE!</v>
      </c>
      <c r="CL54" s="96" t="e">
        <f t="shared" si="160"/>
        <v>#DIV/0!</v>
      </c>
    </row>
    <row r="55" spans="1:90" x14ac:dyDescent="0.2">
      <c r="A55" s="21">
        <v>4</v>
      </c>
      <c r="B55" s="22" t="str">
        <f>'Posters Trimestres'!A41</f>
        <v>SLD-EHPAD</v>
      </c>
      <c r="C55" s="23">
        <f>Saisie!A120</f>
        <v>0</v>
      </c>
      <c r="D55" s="23">
        <f>Saisie!B120</f>
        <v>0</v>
      </c>
      <c r="E55" s="23" t="str">
        <f>Saisie!C120</f>
        <v/>
      </c>
      <c r="F55" s="23">
        <f>Saisie!D120</f>
        <v>0</v>
      </c>
      <c r="G55" s="23">
        <f>Saisie!E120</f>
        <v>0</v>
      </c>
      <c r="H55" s="23">
        <f>Saisie!F120</f>
        <v>0</v>
      </c>
      <c r="I55" s="23">
        <f>Saisie!G120</f>
        <v>0</v>
      </c>
      <c r="J55" s="23">
        <f>Saisie!H120</f>
        <v>0</v>
      </c>
      <c r="K55" s="23">
        <f>Saisie!I120</f>
        <v>0</v>
      </c>
      <c r="L55" s="23">
        <f>IF(Saisie!J120="",F55+H55+J55,Saisie!J120)</f>
        <v>0</v>
      </c>
      <c r="M55" s="23">
        <f>IF(Saisie!K120="",G55+I55+K55,Saisie!K120)</f>
        <v>0</v>
      </c>
      <c r="N55" s="23">
        <f>Saisie!L120</f>
        <v>0</v>
      </c>
      <c r="O55" s="23">
        <f>Saisie!M120</f>
        <v>0</v>
      </c>
      <c r="P55" s="23">
        <f>Saisie!N120</f>
        <v>0</v>
      </c>
      <c r="Q55" s="23">
        <f>Saisie!O120</f>
        <v>0</v>
      </c>
      <c r="R55" s="23">
        <f>Saisie!P120</f>
        <v>0</v>
      </c>
      <c r="S55" s="23">
        <f>Saisie!Q120</f>
        <v>0</v>
      </c>
      <c r="T55" s="23">
        <f>IF(Saisie!R120="",N55+P55+R55,Saisie!R120)</f>
        <v>0</v>
      </c>
      <c r="U55" s="23">
        <f>IF(Saisie!S120="",O55+Q55+S55,Saisie!S120)</f>
        <v>0</v>
      </c>
      <c r="V55" s="23">
        <f>Saisie!T120</f>
        <v>0</v>
      </c>
      <c r="W55" s="23">
        <f>Saisie!U120</f>
        <v>0</v>
      </c>
      <c r="X55" s="23">
        <f>Saisie!V120</f>
        <v>0</v>
      </c>
      <c r="Y55" s="23">
        <f>Saisie!W120</f>
        <v>0</v>
      </c>
      <c r="Z55" s="23">
        <f>Saisie!X120</f>
        <v>0</v>
      </c>
      <c r="AA55" s="23">
        <f>Saisie!Y120</f>
        <v>0</v>
      </c>
      <c r="AB55" s="23">
        <f>IF(Saisie!Z120="",V55+X55+Z55,Saisie!Z120)</f>
        <v>0</v>
      </c>
      <c r="AC55" s="23">
        <f>IF(Saisie!AA120="",W55+Y55+AA55,Saisie!AA120)</f>
        <v>0</v>
      </c>
      <c r="AD55" s="23">
        <f>Saisie!AB120</f>
        <v>0</v>
      </c>
      <c r="AE55" s="23">
        <f>Saisie!AC120</f>
        <v>0</v>
      </c>
      <c r="AF55" s="23">
        <f>Saisie!AD120</f>
        <v>0</v>
      </c>
      <c r="AG55" s="23">
        <f>Saisie!AE120</f>
        <v>0</v>
      </c>
      <c r="AH55" s="23">
        <f>Saisie!AF120</f>
        <v>0</v>
      </c>
      <c r="AI55" s="23">
        <f>Saisie!AG120</f>
        <v>0</v>
      </c>
      <c r="AJ55" s="23">
        <f>IF(Saisie!AH120="",AD55+AF55+AH55,Saisie!AH120)</f>
        <v>0</v>
      </c>
      <c r="AK55" s="23">
        <f>IF(Saisie!AI120="",AE55+AG55+AI55,Saisie!AI120)</f>
        <v>0</v>
      </c>
      <c r="AL55" s="23">
        <f t="shared" si="179"/>
        <v>0</v>
      </c>
      <c r="AM55" s="23">
        <f t="shared" si="180"/>
        <v>0</v>
      </c>
      <c r="AN55" s="55" t="e">
        <f t="shared" si="127"/>
        <v>#VALUE!</v>
      </c>
      <c r="AO55" s="98" t="e">
        <f t="shared" si="181"/>
        <v>#VALUE!</v>
      </c>
      <c r="AP55" s="99" t="e">
        <f t="shared" si="128"/>
        <v>#DIV/0!</v>
      </c>
      <c r="AQ55" s="55" t="e">
        <f t="shared" si="129"/>
        <v>#VALUE!</v>
      </c>
      <c r="AR55" s="98" t="e">
        <f t="shared" si="182"/>
        <v>#VALUE!</v>
      </c>
      <c r="AS55" s="99" t="e">
        <f t="shared" si="130"/>
        <v>#DIV/0!</v>
      </c>
      <c r="AT55" s="55" t="e">
        <f t="shared" si="131"/>
        <v>#VALUE!</v>
      </c>
      <c r="AU55" s="98" t="e">
        <f t="shared" si="183"/>
        <v>#VALUE!</v>
      </c>
      <c r="AV55" s="99" t="e">
        <f t="shared" si="132"/>
        <v>#DIV/0!</v>
      </c>
      <c r="AW55" s="55" t="e">
        <f t="shared" si="133"/>
        <v>#VALUE!</v>
      </c>
      <c r="AX55" s="98" t="e">
        <f t="shared" si="184"/>
        <v>#VALUE!</v>
      </c>
      <c r="AY55" s="99" t="e">
        <f t="shared" si="134"/>
        <v>#DIV/0!</v>
      </c>
      <c r="AZ55" s="55" t="e">
        <f t="shared" si="135"/>
        <v>#VALUE!</v>
      </c>
      <c r="BA55" s="98" t="e">
        <f t="shared" si="185"/>
        <v>#VALUE!</v>
      </c>
      <c r="BB55" s="99" t="e">
        <f t="shared" si="136"/>
        <v>#DIV/0!</v>
      </c>
      <c r="BC55" s="55" t="e">
        <f t="shared" si="137"/>
        <v>#VALUE!</v>
      </c>
      <c r="BD55" s="98" t="e">
        <f t="shared" si="186"/>
        <v>#VALUE!</v>
      </c>
      <c r="BE55" s="99" t="e">
        <f t="shared" si="138"/>
        <v>#DIV/0!</v>
      </c>
      <c r="BF55" s="55" t="e">
        <f t="shared" si="139"/>
        <v>#VALUE!</v>
      </c>
      <c r="BG55" s="98" t="e">
        <f t="shared" si="187"/>
        <v>#VALUE!</v>
      </c>
      <c r="BH55" s="99" t="e">
        <f t="shared" si="140"/>
        <v>#DIV/0!</v>
      </c>
      <c r="BI55" s="55" t="e">
        <f t="shared" si="141"/>
        <v>#VALUE!</v>
      </c>
      <c r="BJ55" s="98" t="e">
        <f t="shared" si="188"/>
        <v>#VALUE!</v>
      </c>
      <c r="BK55" s="99" t="e">
        <f t="shared" si="142"/>
        <v>#DIV/0!</v>
      </c>
      <c r="BL55" s="55" t="e">
        <f t="shared" si="143"/>
        <v>#VALUE!</v>
      </c>
      <c r="BM55" s="98" t="e">
        <f t="shared" si="189"/>
        <v>#VALUE!</v>
      </c>
      <c r="BN55" s="99" t="e">
        <f t="shared" si="144"/>
        <v>#DIV/0!</v>
      </c>
      <c r="BO55" s="55" t="e">
        <f t="shared" si="145"/>
        <v>#VALUE!</v>
      </c>
      <c r="BP55" s="98" t="e">
        <f t="shared" si="190"/>
        <v>#VALUE!</v>
      </c>
      <c r="BQ55" s="99" t="e">
        <f t="shared" si="146"/>
        <v>#DIV/0!</v>
      </c>
      <c r="BR55" s="55" t="e">
        <f t="shared" si="147"/>
        <v>#VALUE!</v>
      </c>
      <c r="BS55" s="98" t="e">
        <f t="shared" si="191"/>
        <v>#VALUE!</v>
      </c>
      <c r="BT55" s="99" t="e">
        <f t="shared" si="148"/>
        <v>#DIV/0!</v>
      </c>
      <c r="BU55" s="55" t="e">
        <f t="shared" si="149"/>
        <v>#VALUE!</v>
      </c>
      <c r="BV55" s="98" t="e">
        <f t="shared" si="192"/>
        <v>#VALUE!</v>
      </c>
      <c r="BW55" s="99" t="e">
        <f t="shared" si="150"/>
        <v>#DIV/0!</v>
      </c>
      <c r="BX55" s="55" t="e">
        <f t="shared" si="151"/>
        <v>#VALUE!</v>
      </c>
      <c r="BY55" s="98" t="e">
        <f t="shared" si="193"/>
        <v>#VALUE!</v>
      </c>
      <c r="BZ55" s="99" t="e">
        <f t="shared" si="152"/>
        <v>#DIV/0!</v>
      </c>
      <c r="CA55" s="55" t="e">
        <f t="shared" si="153"/>
        <v>#VALUE!</v>
      </c>
      <c r="CB55" s="98" t="e">
        <f t="shared" si="194"/>
        <v>#VALUE!</v>
      </c>
      <c r="CC55" s="99" t="e">
        <f t="shared" si="154"/>
        <v>#DIV/0!</v>
      </c>
      <c r="CD55" s="55" t="e">
        <f t="shared" si="155"/>
        <v>#VALUE!</v>
      </c>
      <c r="CE55" s="95" t="e">
        <f t="shared" si="50"/>
        <v>#VALUE!</v>
      </c>
      <c r="CF55" s="99" t="e">
        <f t="shared" si="156"/>
        <v>#DIV/0!</v>
      </c>
      <c r="CG55" s="23" t="e">
        <f t="shared" si="157"/>
        <v>#VALUE!</v>
      </c>
      <c r="CH55" s="95" t="e">
        <f t="shared" si="195"/>
        <v>#VALUE!</v>
      </c>
      <c r="CI55" s="96" t="e">
        <f t="shared" si="158"/>
        <v>#DIV/0!</v>
      </c>
      <c r="CJ55" s="23" t="e">
        <f t="shared" si="159"/>
        <v>#VALUE!</v>
      </c>
      <c r="CK55" s="95" t="e">
        <f t="shared" si="196"/>
        <v>#VALUE!</v>
      </c>
      <c r="CL55" s="96" t="e">
        <f t="shared" si="160"/>
        <v>#DIV/0!</v>
      </c>
    </row>
    <row r="56" spans="1:90" x14ac:dyDescent="0.2">
      <c r="A56" s="21">
        <v>5</v>
      </c>
      <c r="B56" s="22" t="str">
        <f>'Posters Trimestres'!A41</f>
        <v>SLD-EHPAD</v>
      </c>
      <c r="C56" s="23">
        <f>Saisie!A121</f>
        <v>0</v>
      </c>
      <c r="D56" s="23">
        <f>Saisie!B121</f>
        <v>0</v>
      </c>
      <c r="E56" s="23" t="str">
        <f>Saisie!C121</f>
        <v/>
      </c>
      <c r="F56" s="23">
        <f>Saisie!D121</f>
        <v>0</v>
      </c>
      <c r="G56" s="23">
        <f>Saisie!E121</f>
        <v>0</v>
      </c>
      <c r="H56" s="23">
        <f>Saisie!F121</f>
        <v>0</v>
      </c>
      <c r="I56" s="23">
        <f>Saisie!G121</f>
        <v>0</v>
      </c>
      <c r="J56" s="23">
        <f>Saisie!H121</f>
        <v>0</v>
      </c>
      <c r="K56" s="23">
        <f>Saisie!I121</f>
        <v>0</v>
      </c>
      <c r="L56" s="23">
        <f>IF(Saisie!J121="",F56+H56+J56,Saisie!J121)</f>
        <v>0</v>
      </c>
      <c r="M56" s="23">
        <f>IF(Saisie!K121="",G56+I56+K56,Saisie!K121)</f>
        <v>0</v>
      </c>
      <c r="N56" s="23">
        <f>Saisie!L121</f>
        <v>0</v>
      </c>
      <c r="O56" s="23">
        <f>Saisie!M121</f>
        <v>0</v>
      </c>
      <c r="P56" s="23">
        <f>Saisie!N121</f>
        <v>0</v>
      </c>
      <c r="Q56" s="23">
        <f>Saisie!O121</f>
        <v>0</v>
      </c>
      <c r="R56" s="23">
        <f>Saisie!P121</f>
        <v>0</v>
      </c>
      <c r="S56" s="23">
        <f>Saisie!Q121</f>
        <v>0</v>
      </c>
      <c r="T56" s="23">
        <f>IF(Saisie!R121="",N56+P56+R56,Saisie!R121)</f>
        <v>0</v>
      </c>
      <c r="U56" s="23">
        <f>IF(Saisie!S121="",O56+Q56+S56,Saisie!S121)</f>
        <v>0</v>
      </c>
      <c r="V56" s="23">
        <f>Saisie!T121</f>
        <v>0</v>
      </c>
      <c r="W56" s="23">
        <f>Saisie!U121</f>
        <v>0</v>
      </c>
      <c r="X56" s="23">
        <f>Saisie!V121</f>
        <v>0</v>
      </c>
      <c r="Y56" s="23">
        <f>Saisie!W121</f>
        <v>0</v>
      </c>
      <c r="Z56" s="23">
        <f>Saisie!X121</f>
        <v>0</v>
      </c>
      <c r="AA56" s="23">
        <f>Saisie!Y121</f>
        <v>0</v>
      </c>
      <c r="AB56" s="23">
        <f>IF(Saisie!Z121="",V56+X56+Z56,Saisie!Z121)</f>
        <v>0</v>
      </c>
      <c r="AC56" s="23">
        <f>IF(Saisie!AA121="",W56+Y56+AA56,Saisie!AA121)</f>
        <v>0</v>
      </c>
      <c r="AD56" s="23">
        <f>Saisie!AB121</f>
        <v>0</v>
      </c>
      <c r="AE56" s="23">
        <f>Saisie!AC121</f>
        <v>0</v>
      </c>
      <c r="AF56" s="23">
        <f>Saisie!AD121</f>
        <v>0</v>
      </c>
      <c r="AG56" s="23">
        <f>Saisie!AE121</f>
        <v>0</v>
      </c>
      <c r="AH56" s="23">
        <f>Saisie!AF121</f>
        <v>0</v>
      </c>
      <c r="AI56" s="23">
        <f>Saisie!AG121</f>
        <v>0</v>
      </c>
      <c r="AJ56" s="23">
        <f>IF(Saisie!AH121="",AD56+AF56+AH56,Saisie!AH121)</f>
        <v>0</v>
      </c>
      <c r="AK56" s="23">
        <f>IF(Saisie!AI121="",AE56+AG56+AI56,Saisie!AI121)</f>
        <v>0</v>
      </c>
      <c r="AL56" s="23">
        <f t="shared" si="179"/>
        <v>0</v>
      </c>
      <c r="AM56" s="23">
        <f t="shared" si="180"/>
        <v>0</v>
      </c>
      <c r="AN56" s="55" t="e">
        <f t="shared" si="127"/>
        <v>#VALUE!</v>
      </c>
      <c r="AO56" s="98" t="e">
        <f t="shared" si="181"/>
        <v>#VALUE!</v>
      </c>
      <c r="AP56" s="99" t="e">
        <f t="shared" si="128"/>
        <v>#DIV/0!</v>
      </c>
      <c r="AQ56" s="55" t="e">
        <f t="shared" si="129"/>
        <v>#VALUE!</v>
      </c>
      <c r="AR56" s="98" t="e">
        <f t="shared" si="182"/>
        <v>#VALUE!</v>
      </c>
      <c r="AS56" s="99" t="e">
        <f t="shared" si="130"/>
        <v>#DIV/0!</v>
      </c>
      <c r="AT56" s="55" t="e">
        <f t="shared" si="131"/>
        <v>#VALUE!</v>
      </c>
      <c r="AU56" s="98" t="e">
        <f t="shared" si="183"/>
        <v>#VALUE!</v>
      </c>
      <c r="AV56" s="99" t="e">
        <f t="shared" si="132"/>
        <v>#DIV/0!</v>
      </c>
      <c r="AW56" s="55" t="e">
        <f t="shared" si="133"/>
        <v>#VALUE!</v>
      </c>
      <c r="AX56" s="98" t="e">
        <f t="shared" si="184"/>
        <v>#VALUE!</v>
      </c>
      <c r="AY56" s="99" t="e">
        <f t="shared" si="134"/>
        <v>#DIV/0!</v>
      </c>
      <c r="AZ56" s="55" t="e">
        <f t="shared" si="135"/>
        <v>#VALUE!</v>
      </c>
      <c r="BA56" s="98" t="e">
        <f t="shared" si="185"/>
        <v>#VALUE!</v>
      </c>
      <c r="BB56" s="99" t="e">
        <f t="shared" si="136"/>
        <v>#DIV/0!</v>
      </c>
      <c r="BC56" s="55" t="e">
        <f t="shared" si="137"/>
        <v>#VALUE!</v>
      </c>
      <c r="BD56" s="98" t="e">
        <f t="shared" si="186"/>
        <v>#VALUE!</v>
      </c>
      <c r="BE56" s="99" t="e">
        <f t="shared" si="138"/>
        <v>#DIV/0!</v>
      </c>
      <c r="BF56" s="55" t="e">
        <f t="shared" si="139"/>
        <v>#VALUE!</v>
      </c>
      <c r="BG56" s="98" t="e">
        <f t="shared" si="187"/>
        <v>#VALUE!</v>
      </c>
      <c r="BH56" s="99" t="e">
        <f t="shared" si="140"/>
        <v>#DIV/0!</v>
      </c>
      <c r="BI56" s="55" t="e">
        <f t="shared" si="141"/>
        <v>#VALUE!</v>
      </c>
      <c r="BJ56" s="98" t="e">
        <f t="shared" si="188"/>
        <v>#VALUE!</v>
      </c>
      <c r="BK56" s="99" t="e">
        <f t="shared" si="142"/>
        <v>#DIV/0!</v>
      </c>
      <c r="BL56" s="55" t="e">
        <f t="shared" si="143"/>
        <v>#VALUE!</v>
      </c>
      <c r="BM56" s="98" t="e">
        <f t="shared" si="189"/>
        <v>#VALUE!</v>
      </c>
      <c r="BN56" s="99" t="e">
        <f t="shared" si="144"/>
        <v>#DIV/0!</v>
      </c>
      <c r="BO56" s="55" t="e">
        <f t="shared" si="145"/>
        <v>#VALUE!</v>
      </c>
      <c r="BP56" s="98" t="e">
        <f t="shared" si="190"/>
        <v>#VALUE!</v>
      </c>
      <c r="BQ56" s="99" t="e">
        <f t="shared" si="146"/>
        <v>#DIV/0!</v>
      </c>
      <c r="BR56" s="55" t="e">
        <f t="shared" si="147"/>
        <v>#VALUE!</v>
      </c>
      <c r="BS56" s="98" t="e">
        <f t="shared" si="191"/>
        <v>#VALUE!</v>
      </c>
      <c r="BT56" s="99" t="e">
        <f t="shared" si="148"/>
        <v>#DIV/0!</v>
      </c>
      <c r="BU56" s="55" t="e">
        <f t="shared" si="149"/>
        <v>#VALUE!</v>
      </c>
      <c r="BV56" s="98" t="e">
        <f t="shared" si="192"/>
        <v>#VALUE!</v>
      </c>
      <c r="BW56" s="99" t="e">
        <f t="shared" si="150"/>
        <v>#DIV/0!</v>
      </c>
      <c r="BX56" s="55" t="e">
        <f t="shared" si="151"/>
        <v>#VALUE!</v>
      </c>
      <c r="BY56" s="98" t="e">
        <f t="shared" si="193"/>
        <v>#VALUE!</v>
      </c>
      <c r="BZ56" s="99" t="e">
        <f t="shared" si="152"/>
        <v>#DIV/0!</v>
      </c>
      <c r="CA56" s="55" t="e">
        <f t="shared" si="153"/>
        <v>#VALUE!</v>
      </c>
      <c r="CB56" s="98" t="e">
        <f t="shared" si="194"/>
        <v>#VALUE!</v>
      </c>
      <c r="CC56" s="99" t="e">
        <f t="shared" si="154"/>
        <v>#DIV/0!</v>
      </c>
      <c r="CD56" s="55" t="e">
        <f t="shared" si="155"/>
        <v>#VALUE!</v>
      </c>
      <c r="CE56" s="95" t="e">
        <f t="shared" si="50"/>
        <v>#VALUE!</v>
      </c>
      <c r="CF56" s="99" t="e">
        <f t="shared" si="156"/>
        <v>#DIV/0!</v>
      </c>
      <c r="CG56" s="23" t="e">
        <f t="shared" si="157"/>
        <v>#VALUE!</v>
      </c>
      <c r="CH56" s="95" t="e">
        <f t="shared" si="195"/>
        <v>#VALUE!</v>
      </c>
      <c r="CI56" s="96" t="e">
        <f t="shared" si="158"/>
        <v>#DIV/0!</v>
      </c>
      <c r="CJ56" s="23" t="e">
        <f t="shared" si="159"/>
        <v>#VALUE!</v>
      </c>
      <c r="CK56" s="95" t="e">
        <f t="shared" si="196"/>
        <v>#VALUE!</v>
      </c>
      <c r="CL56" s="96" t="e">
        <f t="shared" si="160"/>
        <v>#DIV/0!</v>
      </c>
    </row>
    <row r="57" spans="1:90" x14ac:dyDescent="0.2">
      <c r="A57" s="21">
        <v>6</v>
      </c>
      <c r="B57" s="22" t="str">
        <f>'Posters Trimestres'!A41</f>
        <v>SLD-EHPAD</v>
      </c>
      <c r="C57" s="23">
        <f>Saisie!A122</f>
        <v>0</v>
      </c>
      <c r="D57" s="23">
        <f>Saisie!B122</f>
        <v>0</v>
      </c>
      <c r="E57" s="23" t="str">
        <f>Saisie!C122</f>
        <v/>
      </c>
      <c r="F57" s="23">
        <f>Saisie!D122</f>
        <v>0</v>
      </c>
      <c r="G57" s="23">
        <f>Saisie!E122</f>
        <v>0</v>
      </c>
      <c r="H57" s="23">
        <f>Saisie!F122</f>
        <v>0</v>
      </c>
      <c r="I57" s="23">
        <f>Saisie!G122</f>
        <v>0</v>
      </c>
      <c r="J57" s="23">
        <f>Saisie!H122</f>
        <v>0</v>
      </c>
      <c r="K57" s="23">
        <f>Saisie!I122</f>
        <v>0</v>
      </c>
      <c r="L57" s="23">
        <f>IF(Saisie!J122="",F57+H57+J57,Saisie!J122)</f>
        <v>0</v>
      </c>
      <c r="M57" s="23">
        <f>IF(Saisie!K122="",G57+I57+K57,Saisie!K122)</f>
        <v>0</v>
      </c>
      <c r="N57" s="23">
        <f>Saisie!L122</f>
        <v>0</v>
      </c>
      <c r="O57" s="23">
        <f>Saisie!M122</f>
        <v>0</v>
      </c>
      <c r="P57" s="23">
        <f>Saisie!N122</f>
        <v>0</v>
      </c>
      <c r="Q57" s="23">
        <f>Saisie!O122</f>
        <v>0</v>
      </c>
      <c r="R57" s="23">
        <f>Saisie!P122</f>
        <v>0</v>
      </c>
      <c r="S57" s="23">
        <f>Saisie!Q122</f>
        <v>0</v>
      </c>
      <c r="T57" s="23">
        <f>IF(Saisie!R122="",N57+P57+R57,Saisie!R122)</f>
        <v>0</v>
      </c>
      <c r="U57" s="23">
        <f>IF(Saisie!S122="",O57+Q57+S57,Saisie!S122)</f>
        <v>0</v>
      </c>
      <c r="V57" s="23">
        <f>Saisie!T122</f>
        <v>0</v>
      </c>
      <c r="W57" s="23">
        <f>Saisie!U122</f>
        <v>0</v>
      </c>
      <c r="X57" s="23">
        <f>Saisie!V122</f>
        <v>0</v>
      </c>
      <c r="Y57" s="23">
        <f>Saisie!W122</f>
        <v>0</v>
      </c>
      <c r="Z57" s="23">
        <f>Saisie!X122</f>
        <v>0</v>
      </c>
      <c r="AA57" s="23">
        <f>Saisie!Y122</f>
        <v>0</v>
      </c>
      <c r="AB57" s="23">
        <f>IF(Saisie!Z122="",V57+X57+Z57,Saisie!Z122)</f>
        <v>0</v>
      </c>
      <c r="AC57" s="23">
        <f>IF(Saisie!AA122="",W57+Y57+AA57,Saisie!AA122)</f>
        <v>0</v>
      </c>
      <c r="AD57" s="23">
        <f>Saisie!AB122</f>
        <v>0</v>
      </c>
      <c r="AE57" s="23">
        <f>Saisie!AC122</f>
        <v>0</v>
      </c>
      <c r="AF57" s="23">
        <f>Saisie!AD122</f>
        <v>0</v>
      </c>
      <c r="AG57" s="23">
        <f>Saisie!AE122</f>
        <v>0</v>
      </c>
      <c r="AH57" s="23">
        <f>Saisie!AF122</f>
        <v>0</v>
      </c>
      <c r="AI57" s="23">
        <f>Saisie!AG122</f>
        <v>0</v>
      </c>
      <c r="AJ57" s="23">
        <f>IF(Saisie!AH122="",AD57+AF57+AH57,Saisie!AH122)</f>
        <v>0</v>
      </c>
      <c r="AK57" s="23">
        <f>IF(Saisie!AI122="",AE57+AG57+AI57,Saisie!AI122)</f>
        <v>0</v>
      </c>
      <c r="AL57" s="23">
        <f t="shared" si="179"/>
        <v>0</v>
      </c>
      <c r="AM57" s="23">
        <f t="shared" si="180"/>
        <v>0</v>
      </c>
      <c r="AN57" s="55" t="e">
        <f t="shared" si="127"/>
        <v>#VALUE!</v>
      </c>
      <c r="AO57" s="98" t="e">
        <f t="shared" si="181"/>
        <v>#VALUE!</v>
      </c>
      <c r="AP57" s="99" t="e">
        <f t="shared" si="128"/>
        <v>#DIV/0!</v>
      </c>
      <c r="AQ57" s="55" t="e">
        <f t="shared" si="129"/>
        <v>#VALUE!</v>
      </c>
      <c r="AR57" s="98" t="e">
        <f t="shared" si="182"/>
        <v>#VALUE!</v>
      </c>
      <c r="AS57" s="99" t="e">
        <f t="shared" si="130"/>
        <v>#DIV/0!</v>
      </c>
      <c r="AT57" s="55" t="e">
        <f t="shared" si="131"/>
        <v>#VALUE!</v>
      </c>
      <c r="AU57" s="98" t="e">
        <f t="shared" si="183"/>
        <v>#VALUE!</v>
      </c>
      <c r="AV57" s="99" t="e">
        <f t="shared" si="132"/>
        <v>#DIV/0!</v>
      </c>
      <c r="AW57" s="55" t="e">
        <f t="shared" si="133"/>
        <v>#VALUE!</v>
      </c>
      <c r="AX57" s="98" t="e">
        <f t="shared" si="184"/>
        <v>#VALUE!</v>
      </c>
      <c r="AY57" s="99" t="e">
        <f t="shared" si="134"/>
        <v>#DIV/0!</v>
      </c>
      <c r="AZ57" s="55" t="e">
        <f t="shared" si="135"/>
        <v>#VALUE!</v>
      </c>
      <c r="BA57" s="98" t="e">
        <f t="shared" si="185"/>
        <v>#VALUE!</v>
      </c>
      <c r="BB57" s="99" t="e">
        <f t="shared" si="136"/>
        <v>#DIV/0!</v>
      </c>
      <c r="BC57" s="55" t="e">
        <f t="shared" si="137"/>
        <v>#VALUE!</v>
      </c>
      <c r="BD57" s="98" t="e">
        <f t="shared" si="186"/>
        <v>#VALUE!</v>
      </c>
      <c r="BE57" s="99" t="e">
        <f t="shared" si="138"/>
        <v>#DIV/0!</v>
      </c>
      <c r="BF57" s="55" t="e">
        <f t="shared" si="139"/>
        <v>#VALUE!</v>
      </c>
      <c r="BG57" s="98" t="e">
        <f t="shared" si="187"/>
        <v>#VALUE!</v>
      </c>
      <c r="BH57" s="99" t="e">
        <f t="shared" si="140"/>
        <v>#DIV/0!</v>
      </c>
      <c r="BI57" s="55" t="e">
        <f t="shared" si="141"/>
        <v>#VALUE!</v>
      </c>
      <c r="BJ57" s="98" t="e">
        <f t="shared" si="188"/>
        <v>#VALUE!</v>
      </c>
      <c r="BK57" s="99" t="e">
        <f t="shared" si="142"/>
        <v>#DIV/0!</v>
      </c>
      <c r="BL57" s="55" t="e">
        <f t="shared" si="143"/>
        <v>#VALUE!</v>
      </c>
      <c r="BM57" s="98" t="e">
        <f t="shared" si="189"/>
        <v>#VALUE!</v>
      </c>
      <c r="BN57" s="99" t="e">
        <f t="shared" si="144"/>
        <v>#DIV/0!</v>
      </c>
      <c r="BO57" s="55" t="e">
        <f t="shared" si="145"/>
        <v>#VALUE!</v>
      </c>
      <c r="BP57" s="98" t="e">
        <f t="shared" si="190"/>
        <v>#VALUE!</v>
      </c>
      <c r="BQ57" s="99" t="e">
        <f t="shared" si="146"/>
        <v>#DIV/0!</v>
      </c>
      <c r="BR57" s="55" t="e">
        <f t="shared" si="147"/>
        <v>#VALUE!</v>
      </c>
      <c r="BS57" s="98" t="e">
        <f t="shared" si="191"/>
        <v>#VALUE!</v>
      </c>
      <c r="BT57" s="99" t="e">
        <f t="shared" si="148"/>
        <v>#DIV/0!</v>
      </c>
      <c r="BU57" s="55" t="e">
        <f t="shared" si="149"/>
        <v>#VALUE!</v>
      </c>
      <c r="BV57" s="98" t="e">
        <f t="shared" si="192"/>
        <v>#VALUE!</v>
      </c>
      <c r="BW57" s="99" t="e">
        <f t="shared" si="150"/>
        <v>#DIV/0!</v>
      </c>
      <c r="BX57" s="55" t="e">
        <f t="shared" si="151"/>
        <v>#VALUE!</v>
      </c>
      <c r="BY57" s="98" t="e">
        <f t="shared" si="193"/>
        <v>#VALUE!</v>
      </c>
      <c r="BZ57" s="99" t="e">
        <f t="shared" si="152"/>
        <v>#DIV/0!</v>
      </c>
      <c r="CA57" s="55" t="e">
        <f t="shared" si="153"/>
        <v>#VALUE!</v>
      </c>
      <c r="CB57" s="98" t="e">
        <f t="shared" si="194"/>
        <v>#VALUE!</v>
      </c>
      <c r="CC57" s="99" t="e">
        <f t="shared" si="154"/>
        <v>#DIV/0!</v>
      </c>
      <c r="CD57" s="55" t="e">
        <f t="shared" si="155"/>
        <v>#VALUE!</v>
      </c>
      <c r="CE57" s="95" t="e">
        <f t="shared" si="50"/>
        <v>#VALUE!</v>
      </c>
      <c r="CF57" s="99" t="e">
        <f t="shared" si="156"/>
        <v>#DIV/0!</v>
      </c>
      <c r="CG57" s="23" t="e">
        <f t="shared" si="157"/>
        <v>#VALUE!</v>
      </c>
      <c r="CH57" s="95" t="e">
        <f t="shared" si="195"/>
        <v>#VALUE!</v>
      </c>
      <c r="CI57" s="96" t="e">
        <f t="shared" si="158"/>
        <v>#DIV/0!</v>
      </c>
      <c r="CJ57" s="23" t="e">
        <f t="shared" si="159"/>
        <v>#VALUE!</v>
      </c>
      <c r="CK57" s="95" t="e">
        <f t="shared" si="196"/>
        <v>#VALUE!</v>
      </c>
      <c r="CL57" s="96" t="e">
        <f t="shared" si="160"/>
        <v>#DIV/0!</v>
      </c>
    </row>
    <row r="58" spans="1:90" x14ac:dyDescent="0.2">
      <c r="A58" s="21">
        <v>7</v>
      </c>
      <c r="B58" s="22" t="str">
        <f>'Posters Trimestres'!A41</f>
        <v>SLD-EHPAD</v>
      </c>
      <c r="C58" s="23">
        <f>Saisie!A123</f>
        <v>0</v>
      </c>
      <c r="D58" s="23">
        <f>Saisie!B123</f>
        <v>0</v>
      </c>
      <c r="E58" s="23" t="str">
        <f>Saisie!C123</f>
        <v/>
      </c>
      <c r="F58" s="23">
        <f>Saisie!D123</f>
        <v>0</v>
      </c>
      <c r="G58" s="23">
        <f>Saisie!E123</f>
        <v>0</v>
      </c>
      <c r="H58" s="23">
        <f>Saisie!F123</f>
        <v>0</v>
      </c>
      <c r="I58" s="23">
        <f>Saisie!G123</f>
        <v>0</v>
      </c>
      <c r="J58" s="23">
        <f>Saisie!H123</f>
        <v>0</v>
      </c>
      <c r="K58" s="23">
        <f>Saisie!I123</f>
        <v>0</v>
      </c>
      <c r="L58" s="23">
        <f>IF(Saisie!J123="",F58+H58+J58,Saisie!J123)</f>
        <v>0</v>
      </c>
      <c r="M58" s="23">
        <f>IF(Saisie!K123="",G58+I58+K58,Saisie!K123)</f>
        <v>0</v>
      </c>
      <c r="N58" s="23">
        <f>Saisie!L123</f>
        <v>0</v>
      </c>
      <c r="O58" s="23">
        <f>Saisie!M123</f>
        <v>0</v>
      </c>
      <c r="P58" s="23">
        <f>Saisie!N123</f>
        <v>0</v>
      </c>
      <c r="Q58" s="23">
        <f>Saisie!O123</f>
        <v>0</v>
      </c>
      <c r="R58" s="23">
        <f>Saisie!P123</f>
        <v>0</v>
      </c>
      <c r="S58" s="23">
        <f>Saisie!Q123</f>
        <v>0</v>
      </c>
      <c r="T58" s="23">
        <f>IF(Saisie!R123="",N58+P58+R58,Saisie!R123)</f>
        <v>0</v>
      </c>
      <c r="U58" s="23">
        <f>IF(Saisie!S123="",O58+Q58+S58,Saisie!S123)</f>
        <v>0</v>
      </c>
      <c r="V58" s="23">
        <f>Saisie!T123</f>
        <v>0</v>
      </c>
      <c r="W58" s="23">
        <f>Saisie!U123</f>
        <v>0</v>
      </c>
      <c r="X58" s="23">
        <f>Saisie!V123</f>
        <v>0</v>
      </c>
      <c r="Y58" s="23">
        <f>Saisie!W123</f>
        <v>0</v>
      </c>
      <c r="Z58" s="23">
        <f>Saisie!X123</f>
        <v>0</v>
      </c>
      <c r="AA58" s="23">
        <f>Saisie!Y123</f>
        <v>0</v>
      </c>
      <c r="AB58" s="23">
        <f>IF(Saisie!Z123="",V58+X58+Z58,Saisie!Z123)</f>
        <v>0</v>
      </c>
      <c r="AC58" s="23">
        <f>IF(Saisie!AA123="",W58+Y58+AA58,Saisie!AA123)</f>
        <v>0</v>
      </c>
      <c r="AD58" s="23">
        <f>Saisie!AB123</f>
        <v>0</v>
      </c>
      <c r="AE58" s="23">
        <f>Saisie!AC123</f>
        <v>0</v>
      </c>
      <c r="AF58" s="23">
        <f>Saisie!AD123</f>
        <v>0</v>
      </c>
      <c r="AG58" s="23">
        <f>Saisie!AE123</f>
        <v>0</v>
      </c>
      <c r="AH58" s="23">
        <f>Saisie!AF123</f>
        <v>0</v>
      </c>
      <c r="AI58" s="23">
        <f>Saisie!AG123</f>
        <v>0</v>
      </c>
      <c r="AJ58" s="23">
        <f>IF(Saisie!AH123="",AD58+AF58+AH58,Saisie!AH123)</f>
        <v>0</v>
      </c>
      <c r="AK58" s="23">
        <f>IF(Saisie!AI123="",AE58+AG58+AI58,Saisie!AI123)</f>
        <v>0</v>
      </c>
      <c r="AL58" s="23">
        <f t="shared" si="179"/>
        <v>0</v>
      </c>
      <c r="AM58" s="23">
        <f t="shared" si="180"/>
        <v>0</v>
      </c>
      <c r="AN58" s="55" t="e">
        <f t="shared" si="127"/>
        <v>#VALUE!</v>
      </c>
      <c r="AO58" s="98" t="e">
        <f t="shared" si="181"/>
        <v>#VALUE!</v>
      </c>
      <c r="AP58" s="99" t="e">
        <f t="shared" si="128"/>
        <v>#DIV/0!</v>
      </c>
      <c r="AQ58" s="55" t="e">
        <f t="shared" si="129"/>
        <v>#VALUE!</v>
      </c>
      <c r="AR58" s="98" t="e">
        <f t="shared" si="182"/>
        <v>#VALUE!</v>
      </c>
      <c r="AS58" s="99" t="e">
        <f t="shared" si="130"/>
        <v>#DIV/0!</v>
      </c>
      <c r="AT58" s="55" t="e">
        <f t="shared" si="131"/>
        <v>#VALUE!</v>
      </c>
      <c r="AU58" s="98" t="e">
        <f t="shared" si="183"/>
        <v>#VALUE!</v>
      </c>
      <c r="AV58" s="99" t="e">
        <f t="shared" si="132"/>
        <v>#DIV/0!</v>
      </c>
      <c r="AW58" s="55" t="e">
        <f t="shared" si="133"/>
        <v>#VALUE!</v>
      </c>
      <c r="AX58" s="98" t="e">
        <f t="shared" si="184"/>
        <v>#VALUE!</v>
      </c>
      <c r="AY58" s="99" t="e">
        <f t="shared" si="134"/>
        <v>#DIV/0!</v>
      </c>
      <c r="AZ58" s="55" t="e">
        <f t="shared" si="135"/>
        <v>#VALUE!</v>
      </c>
      <c r="BA58" s="98" t="e">
        <f t="shared" si="185"/>
        <v>#VALUE!</v>
      </c>
      <c r="BB58" s="99" t="e">
        <f t="shared" si="136"/>
        <v>#DIV/0!</v>
      </c>
      <c r="BC58" s="55" t="e">
        <f t="shared" si="137"/>
        <v>#VALUE!</v>
      </c>
      <c r="BD58" s="98" t="e">
        <f t="shared" si="186"/>
        <v>#VALUE!</v>
      </c>
      <c r="BE58" s="99" t="e">
        <f t="shared" si="138"/>
        <v>#DIV/0!</v>
      </c>
      <c r="BF58" s="55" t="e">
        <f t="shared" si="139"/>
        <v>#VALUE!</v>
      </c>
      <c r="BG58" s="98" t="e">
        <f t="shared" si="187"/>
        <v>#VALUE!</v>
      </c>
      <c r="BH58" s="99" t="e">
        <f t="shared" si="140"/>
        <v>#DIV/0!</v>
      </c>
      <c r="BI58" s="55" t="e">
        <f t="shared" si="141"/>
        <v>#VALUE!</v>
      </c>
      <c r="BJ58" s="98" t="e">
        <f t="shared" si="188"/>
        <v>#VALUE!</v>
      </c>
      <c r="BK58" s="99" t="e">
        <f t="shared" si="142"/>
        <v>#DIV/0!</v>
      </c>
      <c r="BL58" s="55" t="e">
        <f t="shared" si="143"/>
        <v>#VALUE!</v>
      </c>
      <c r="BM58" s="98" t="e">
        <f t="shared" si="189"/>
        <v>#VALUE!</v>
      </c>
      <c r="BN58" s="99" t="e">
        <f t="shared" si="144"/>
        <v>#DIV/0!</v>
      </c>
      <c r="BO58" s="55" t="e">
        <f t="shared" si="145"/>
        <v>#VALUE!</v>
      </c>
      <c r="BP58" s="98" t="e">
        <f t="shared" si="190"/>
        <v>#VALUE!</v>
      </c>
      <c r="BQ58" s="99" t="e">
        <f t="shared" si="146"/>
        <v>#DIV/0!</v>
      </c>
      <c r="BR58" s="55" t="e">
        <f t="shared" si="147"/>
        <v>#VALUE!</v>
      </c>
      <c r="BS58" s="98" t="e">
        <f t="shared" si="191"/>
        <v>#VALUE!</v>
      </c>
      <c r="BT58" s="99" t="e">
        <f t="shared" si="148"/>
        <v>#DIV/0!</v>
      </c>
      <c r="BU58" s="55" t="e">
        <f t="shared" si="149"/>
        <v>#VALUE!</v>
      </c>
      <c r="BV58" s="98" t="e">
        <f t="shared" si="192"/>
        <v>#VALUE!</v>
      </c>
      <c r="BW58" s="99" t="e">
        <f t="shared" si="150"/>
        <v>#DIV/0!</v>
      </c>
      <c r="BX58" s="55" t="e">
        <f t="shared" si="151"/>
        <v>#VALUE!</v>
      </c>
      <c r="BY58" s="98" t="e">
        <f t="shared" si="193"/>
        <v>#VALUE!</v>
      </c>
      <c r="BZ58" s="99" t="e">
        <f t="shared" si="152"/>
        <v>#DIV/0!</v>
      </c>
      <c r="CA58" s="55" t="e">
        <f t="shared" si="153"/>
        <v>#VALUE!</v>
      </c>
      <c r="CB58" s="98" t="e">
        <f t="shared" si="194"/>
        <v>#VALUE!</v>
      </c>
      <c r="CC58" s="99" t="e">
        <f t="shared" si="154"/>
        <v>#DIV/0!</v>
      </c>
      <c r="CD58" s="55" t="e">
        <f t="shared" si="155"/>
        <v>#VALUE!</v>
      </c>
      <c r="CE58" s="95" t="e">
        <f t="shared" si="50"/>
        <v>#VALUE!</v>
      </c>
      <c r="CF58" s="99" t="e">
        <f t="shared" si="156"/>
        <v>#DIV/0!</v>
      </c>
      <c r="CG58" s="23" t="e">
        <f t="shared" si="157"/>
        <v>#VALUE!</v>
      </c>
      <c r="CH58" s="95" t="e">
        <f t="shared" si="195"/>
        <v>#VALUE!</v>
      </c>
      <c r="CI58" s="96" t="e">
        <f t="shared" si="158"/>
        <v>#DIV/0!</v>
      </c>
      <c r="CJ58" s="23" t="e">
        <f t="shared" si="159"/>
        <v>#VALUE!</v>
      </c>
      <c r="CK58" s="95" t="e">
        <f t="shared" si="196"/>
        <v>#VALUE!</v>
      </c>
      <c r="CL58" s="96" t="e">
        <f t="shared" si="160"/>
        <v>#DIV/0!</v>
      </c>
    </row>
    <row r="59" spans="1:90" x14ac:dyDescent="0.2">
      <c r="A59" s="21">
        <v>8</v>
      </c>
      <c r="B59" s="22" t="str">
        <f>'Posters Trimestres'!A41</f>
        <v>SLD-EHPAD</v>
      </c>
      <c r="C59" s="23">
        <f>Saisie!A124</f>
        <v>0</v>
      </c>
      <c r="D59" s="23">
        <f>Saisie!B124</f>
        <v>0</v>
      </c>
      <c r="E59" s="23" t="str">
        <f>Saisie!C124</f>
        <v/>
      </c>
      <c r="F59" s="23">
        <f>Saisie!D124</f>
        <v>0</v>
      </c>
      <c r="G59" s="23">
        <f>Saisie!E124</f>
        <v>0</v>
      </c>
      <c r="H59" s="23">
        <f>Saisie!F124</f>
        <v>0</v>
      </c>
      <c r="I59" s="23">
        <f>Saisie!G124</f>
        <v>0</v>
      </c>
      <c r="J59" s="23">
        <f>Saisie!H124</f>
        <v>0</v>
      </c>
      <c r="K59" s="23">
        <f>Saisie!I124</f>
        <v>0</v>
      </c>
      <c r="L59" s="23">
        <f>IF(Saisie!J124="",F59+H59+J59,Saisie!J124)</f>
        <v>0</v>
      </c>
      <c r="M59" s="23">
        <f>IF(Saisie!K124="",G59+I59+K59,Saisie!K124)</f>
        <v>0</v>
      </c>
      <c r="N59" s="23">
        <f>Saisie!L124</f>
        <v>0</v>
      </c>
      <c r="O59" s="23">
        <f>Saisie!M124</f>
        <v>0</v>
      </c>
      <c r="P59" s="23">
        <f>Saisie!N124</f>
        <v>0</v>
      </c>
      <c r="Q59" s="23">
        <f>Saisie!O124</f>
        <v>0</v>
      </c>
      <c r="R59" s="23">
        <f>Saisie!P124</f>
        <v>0</v>
      </c>
      <c r="S59" s="23">
        <f>Saisie!Q124</f>
        <v>0</v>
      </c>
      <c r="T59" s="23">
        <f>IF(Saisie!R124="",N59+P59+R59,Saisie!R124)</f>
        <v>0</v>
      </c>
      <c r="U59" s="23">
        <f>IF(Saisie!S124="",O59+Q59+S59,Saisie!S124)</f>
        <v>0</v>
      </c>
      <c r="V59" s="23">
        <f>Saisie!T124</f>
        <v>0</v>
      </c>
      <c r="W59" s="23">
        <f>Saisie!U124</f>
        <v>0</v>
      </c>
      <c r="X59" s="23">
        <f>Saisie!V124</f>
        <v>0</v>
      </c>
      <c r="Y59" s="23">
        <f>Saisie!W124</f>
        <v>0</v>
      </c>
      <c r="Z59" s="23">
        <f>Saisie!X124</f>
        <v>0</v>
      </c>
      <c r="AA59" s="23">
        <f>Saisie!Y124</f>
        <v>0</v>
      </c>
      <c r="AB59" s="23">
        <f>IF(Saisie!Z124="",V59+X59+Z59,Saisie!Z124)</f>
        <v>0</v>
      </c>
      <c r="AC59" s="23">
        <f>IF(Saisie!AA124="",W59+Y59+AA59,Saisie!AA124)</f>
        <v>0</v>
      </c>
      <c r="AD59" s="23">
        <f>Saisie!AB124</f>
        <v>0</v>
      </c>
      <c r="AE59" s="23">
        <f>Saisie!AC124</f>
        <v>0</v>
      </c>
      <c r="AF59" s="23">
        <f>Saisie!AD124</f>
        <v>0</v>
      </c>
      <c r="AG59" s="23">
        <f>Saisie!AE124</f>
        <v>0</v>
      </c>
      <c r="AH59" s="23">
        <f>Saisie!AF124</f>
        <v>0</v>
      </c>
      <c r="AI59" s="23">
        <f>Saisie!AG124</f>
        <v>0</v>
      </c>
      <c r="AJ59" s="23">
        <f>IF(Saisie!AH124="",AD59+AF59+AH59,Saisie!AH124)</f>
        <v>0</v>
      </c>
      <c r="AK59" s="23">
        <f>IF(Saisie!AI124="",AE59+AG59+AI59,Saisie!AI124)</f>
        <v>0</v>
      </c>
      <c r="AL59" s="23">
        <f t="shared" si="179"/>
        <v>0</v>
      </c>
      <c r="AM59" s="23">
        <f t="shared" si="180"/>
        <v>0</v>
      </c>
      <c r="AN59" s="55" t="e">
        <f t="shared" si="127"/>
        <v>#VALUE!</v>
      </c>
      <c r="AO59" s="98" t="e">
        <f t="shared" si="181"/>
        <v>#VALUE!</v>
      </c>
      <c r="AP59" s="99" t="e">
        <f t="shared" si="128"/>
        <v>#DIV/0!</v>
      </c>
      <c r="AQ59" s="55" t="e">
        <f t="shared" si="129"/>
        <v>#VALUE!</v>
      </c>
      <c r="AR59" s="98" t="e">
        <f t="shared" si="182"/>
        <v>#VALUE!</v>
      </c>
      <c r="AS59" s="99" t="e">
        <f t="shared" si="130"/>
        <v>#DIV/0!</v>
      </c>
      <c r="AT59" s="55" t="e">
        <f t="shared" si="131"/>
        <v>#VALUE!</v>
      </c>
      <c r="AU59" s="98" t="e">
        <f t="shared" si="183"/>
        <v>#VALUE!</v>
      </c>
      <c r="AV59" s="99" t="e">
        <f t="shared" si="132"/>
        <v>#DIV/0!</v>
      </c>
      <c r="AW59" s="55" t="e">
        <f t="shared" si="133"/>
        <v>#VALUE!</v>
      </c>
      <c r="AX59" s="98" t="e">
        <f t="shared" si="184"/>
        <v>#VALUE!</v>
      </c>
      <c r="AY59" s="99" t="e">
        <f t="shared" si="134"/>
        <v>#DIV/0!</v>
      </c>
      <c r="AZ59" s="55" t="e">
        <f t="shared" si="135"/>
        <v>#VALUE!</v>
      </c>
      <c r="BA59" s="98" t="e">
        <f t="shared" si="185"/>
        <v>#VALUE!</v>
      </c>
      <c r="BB59" s="99" t="e">
        <f t="shared" si="136"/>
        <v>#DIV/0!</v>
      </c>
      <c r="BC59" s="55" t="e">
        <f t="shared" si="137"/>
        <v>#VALUE!</v>
      </c>
      <c r="BD59" s="98" t="e">
        <f t="shared" si="186"/>
        <v>#VALUE!</v>
      </c>
      <c r="BE59" s="99" t="e">
        <f t="shared" si="138"/>
        <v>#DIV/0!</v>
      </c>
      <c r="BF59" s="55" t="e">
        <f t="shared" si="139"/>
        <v>#VALUE!</v>
      </c>
      <c r="BG59" s="98" t="e">
        <f t="shared" si="187"/>
        <v>#VALUE!</v>
      </c>
      <c r="BH59" s="99" t="e">
        <f t="shared" si="140"/>
        <v>#DIV/0!</v>
      </c>
      <c r="BI59" s="55" t="e">
        <f t="shared" si="141"/>
        <v>#VALUE!</v>
      </c>
      <c r="BJ59" s="98" t="e">
        <f t="shared" si="188"/>
        <v>#VALUE!</v>
      </c>
      <c r="BK59" s="99" t="e">
        <f t="shared" si="142"/>
        <v>#DIV/0!</v>
      </c>
      <c r="BL59" s="55" t="e">
        <f t="shared" si="143"/>
        <v>#VALUE!</v>
      </c>
      <c r="BM59" s="98" t="e">
        <f t="shared" si="189"/>
        <v>#VALUE!</v>
      </c>
      <c r="BN59" s="99" t="e">
        <f t="shared" si="144"/>
        <v>#DIV/0!</v>
      </c>
      <c r="BO59" s="55" t="e">
        <f t="shared" si="145"/>
        <v>#VALUE!</v>
      </c>
      <c r="BP59" s="98" t="e">
        <f t="shared" si="190"/>
        <v>#VALUE!</v>
      </c>
      <c r="BQ59" s="99" t="e">
        <f t="shared" si="146"/>
        <v>#DIV/0!</v>
      </c>
      <c r="BR59" s="55" t="e">
        <f t="shared" si="147"/>
        <v>#VALUE!</v>
      </c>
      <c r="BS59" s="98" t="e">
        <f t="shared" si="191"/>
        <v>#VALUE!</v>
      </c>
      <c r="BT59" s="99" t="e">
        <f t="shared" si="148"/>
        <v>#DIV/0!</v>
      </c>
      <c r="BU59" s="55" t="e">
        <f t="shared" si="149"/>
        <v>#VALUE!</v>
      </c>
      <c r="BV59" s="98" t="e">
        <f t="shared" si="192"/>
        <v>#VALUE!</v>
      </c>
      <c r="BW59" s="99" t="e">
        <f t="shared" si="150"/>
        <v>#DIV/0!</v>
      </c>
      <c r="BX59" s="55" t="e">
        <f t="shared" si="151"/>
        <v>#VALUE!</v>
      </c>
      <c r="BY59" s="98" t="e">
        <f t="shared" si="193"/>
        <v>#VALUE!</v>
      </c>
      <c r="BZ59" s="99" t="e">
        <f t="shared" si="152"/>
        <v>#DIV/0!</v>
      </c>
      <c r="CA59" s="55" t="e">
        <f t="shared" si="153"/>
        <v>#VALUE!</v>
      </c>
      <c r="CB59" s="98" t="e">
        <f t="shared" si="194"/>
        <v>#VALUE!</v>
      </c>
      <c r="CC59" s="99" t="e">
        <f t="shared" si="154"/>
        <v>#DIV/0!</v>
      </c>
      <c r="CD59" s="55" t="e">
        <f t="shared" si="155"/>
        <v>#VALUE!</v>
      </c>
      <c r="CE59" s="95" t="e">
        <f t="shared" si="50"/>
        <v>#VALUE!</v>
      </c>
      <c r="CF59" s="99" t="e">
        <f t="shared" si="156"/>
        <v>#DIV/0!</v>
      </c>
      <c r="CG59" s="23" t="e">
        <f t="shared" si="157"/>
        <v>#VALUE!</v>
      </c>
      <c r="CH59" s="95" t="e">
        <f t="shared" si="195"/>
        <v>#VALUE!</v>
      </c>
      <c r="CI59" s="96" t="e">
        <f t="shared" si="158"/>
        <v>#DIV/0!</v>
      </c>
      <c r="CJ59" s="23" t="e">
        <f t="shared" si="159"/>
        <v>#VALUE!</v>
      </c>
      <c r="CK59" s="95" t="e">
        <f t="shared" si="196"/>
        <v>#VALUE!</v>
      </c>
      <c r="CL59" s="96" t="e">
        <f t="shared" si="160"/>
        <v>#DIV/0!</v>
      </c>
    </row>
    <row r="60" spans="1:90" x14ac:dyDescent="0.2">
      <c r="A60" s="21">
        <v>9</v>
      </c>
      <c r="B60" s="22" t="str">
        <f>'Posters Trimestres'!A41</f>
        <v>SLD-EHPAD</v>
      </c>
      <c r="C60" s="23">
        <f>Saisie!A125</f>
        <v>0</v>
      </c>
      <c r="D60" s="23">
        <f>Saisie!B125</f>
        <v>0</v>
      </c>
      <c r="E60" s="23" t="str">
        <f>Saisie!C125</f>
        <v/>
      </c>
      <c r="F60" s="23">
        <f>Saisie!D125</f>
        <v>0</v>
      </c>
      <c r="G60" s="23">
        <f>Saisie!E125</f>
        <v>0</v>
      </c>
      <c r="H60" s="23">
        <f>Saisie!F125</f>
        <v>0</v>
      </c>
      <c r="I60" s="23">
        <f>Saisie!G125</f>
        <v>0</v>
      </c>
      <c r="J60" s="23">
        <f>Saisie!H125</f>
        <v>0</v>
      </c>
      <c r="K60" s="23">
        <f>Saisie!I125</f>
        <v>0</v>
      </c>
      <c r="L60" s="23">
        <f>IF(Saisie!J125="",F60+H60+J60,Saisie!J125)</f>
        <v>0</v>
      </c>
      <c r="M60" s="23">
        <f>IF(Saisie!K125="",G60+I60+K60,Saisie!K125)</f>
        <v>0</v>
      </c>
      <c r="N60" s="23">
        <f>Saisie!L125</f>
        <v>0</v>
      </c>
      <c r="O60" s="23">
        <f>Saisie!M125</f>
        <v>0</v>
      </c>
      <c r="P60" s="23">
        <f>Saisie!N125</f>
        <v>0</v>
      </c>
      <c r="Q60" s="23">
        <f>Saisie!O125</f>
        <v>0</v>
      </c>
      <c r="R60" s="23">
        <f>Saisie!P125</f>
        <v>0</v>
      </c>
      <c r="S60" s="23">
        <f>Saisie!Q125</f>
        <v>0</v>
      </c>
      <c r="T60" s="23">
        <f>IF(Saisie!R125="",N60+P60+R60,Saisie!R125)</f>
        <v>0</v>
      </c>
      <c r="U60" s="23">
        <f>IF(Saisie!S125="",O60+Q60+S60,Saisie!S125)</f>
        <v>0</v>
      </c>
      <c r="V60" s="23">
        <f>Saisie!T125</f>
        <v>0</v>
      </c>
      <c r="W60" s="23">
        <f>Saisie!U125</f>
        <v>0</v>
      </c>
      <c r="X60" s="23">
        <f>Saisie!V125</f>
        <v>0</v>
      </c>
      <c r="Y60" s="23">
        <f>Saisie!W125</f>
        <v>0</v>
      </c>
      <c r="Z60" s="23">
        <f>Saisie!X125</f>
        <v>0</v>
      </c>
      <c r="AA60" s="23">
        <f>Saisie!Y125</f>
        <v>0</v>
      </c>
      <c r="AB60" s="23">
        <f>IF(Saisie!Z125="",V60+X60+Z60,Saisie!Z125)</f>
        <v>0</v>
      </c>
      <c r="AC60" s="23">
        <f>IF(Saisie!AA125="",W60+Y60+AA60,Saisie!AA125)</f>
        <v>0</v>
      </c>
      <c r="AD60" s="23">
        <f>Saisie!AB125</f>
        <v>0</v>
      </c>
      <c r="AE60" s="23">
        <f>Saisie!AC125</f>
        <v>0</v>
      </c>
      <c r="AF60" s="23">
        <f>Saisie!AD125</f>
        <v>0</v>
      </c>
      <c r="AG60" s="23">
        <f>Saisie!AE125</f>
        <v>0</v>
      </c>
      <c r="AH60" s="23">
        <f>Saisie!AF125</f>
        <v>0</v>
      </c>
      <c r="AI60" s="23">
        <f>Saisie!AG125</f>
        <v>0</v>
      </c>
      <c r="AJ60" s="23">
        <f>IF(Saisie!AH125="",AD60+AF60+AH60,Saisie!AH125)</f>
        <v>0</v>
      </c>
      <c r="AK60" s="23">
        <f>IF(Saisie!AI125="",AE60+AG60+AI60,Saisie!AI125)</f>
        <v>0</v>
      </c>
      <c r="AL60" s="23">
        <f t="shared" si="179"/>
        <v>0</v>
      </c>
      <c r="AM60" s="23">
        <f t="shared" si="180"/>
        <v>0</v>
      </c>
      <c r="AN60" s="23" t="e">
        <f t="shared" si="127"/>
        <v>#VALUE!</v>
      </c>
      <c r="AO60" s="95" t="e">
        <f t="shared" si="181"/>
        <v>#VALUE!</v>
      </c>
      <c r="AP60" s="96" t="e">
        <f t="shared" si="128"/>
        <v>#DIV/0!</v>
      </c>
      <c r="AQ60" s="23" t="e">
        <f t="shared" si="129"/>
        <v>#VALUE!</v>
      </c>
      <c r="AR60" s="95" t="e">
        <f t="shared" si="182"/>
        <v>#VALUE!</v>
      </c>
      <c r="AS60" s="96" t="e">
        <f t="shared" si="130"/>
        <v>#DIV/0!</v>
      </c>
      <c r="AT60" s="23" t="e">
        <f t="shared" si="131"/>
        <v>#VALUE!</v>
      </c>
      <c r="AU60" s="95" t="e">
        <f t="shared" si="183"/>
        <v>#VALUE!</v>
      </c>
      <c r="AV60" s="96" t="e">
        <f t="shared" si="132"/>
        <v>#DIV/0!</v>
      </c>
      <c r="AW60" s="23" t="e">
        <f t="shared" si="133"/>
        <v>#VALUE!</v>
      </c>
      <c r="AX60" s="95" t="e">
        <f t="shared" si="184"/>
        <v>#VALUE!</v>
      </c>
      <c r="AY60" s="96" t="e">
        <f t="shared" si="134"/>
        <v>#DIV/0!</v>
      </c>
      <c r="AZ60" s="23" t="e">
        <f t="shared" si="135"/>
        <v>#VALUE!</v>
      </c>
      <c r="BA60" s="95" t="e">
        <f t="shared" si="185"/>
        <v>#VALUE!</v>
      </c>
      <c r="BB60" s="96" t="e">
        <f t="shared" si="136"/>
        <v>#DIV/0!</v>
      </c>
      <c r="BC60" s="23" t="e">
        <f t="shared" si="137"/>
        <v>#VALUE!</v>
      </c>
      <c r="BD60" s="95" t="e">
        <f t="shared" si="186"/>
        <v>#VALUE!</v>
      </c>
      <c r="BE60" s="96" t="e">
        <f t="shared" si="138"/>
        <v>#DIV/0!</v>
      </c>
      <c r="BF60" s="23" t="e">
        <f t="shared" si="139"/>
        <v>#VALUE!</v>
      </c>
      <c r="BG60" s="95" t="e">
        <f t="shared" si="187"/>
        <v>#VALUE!</v>
      </c>
      <c r="BH60" s="96" t="e">
        <f t="shared" si="140"/>
        <v>#DIV/0!</v>
      </c>
      <c r="BI60" s="23" t="e">
        <f t="shared" si="141"/>
        <v>#VALUE!</v>
      </c>
      <c r="BJ60" s="95" t="e">
        <f t="shared" si="188"/>
        <v>#VALUE!</v>
      </c>
      <c r="BK60" s="96" t="e">
        <f t="shared" si="142"/>
        <v>#DIV/0!</v>
      </c>
      <c r="BL60" s="23" t="e">
        <f t="shared" si="143"/>
        <v>#VALUE!</v>
      </c>
      <c r="BM60" s="95" t="e">
        <f t="shared" si="189"/>
        <v>#VALUE!</v>
      </c>
      <c r="BN60" s="96" t="e">
        <f t="shared" si="144"/>
        <v>#DIV/0!</v>
      </c>
      <c r="BO60" s="23" t="e">
        <f t="shared" si="145"/>
        <v>#VALUE!</v>
      </c>
      <c r="BP60" s="95" t="e">
        <f t="shared" si="190"/>
        <v>#VALUE!</v>
      </c>
      <c r="BQ60" s="96" t="e">
        <f t="shared" si="146"/>
        <v>#DIV/0!</v>
      </c>
      <c r="BR60" s="23" t="e">
        <f t="shared" si="147"/>
        <v>#VALUE!</v>
      </c>
      <c r="BS60" s="95" t="e">
        <f t="shared" si="191"/>
        <v>#VALUE!</v>
      </c>
      <c r="BT60" s="96" t="e">
        <f t="shared" si="148"/>
        <v>#DIV/0!</v>
      </c>
      <c r="BU60" s="23" t="e">
        <f t="shared" si="149"/>
        <v>#VALUE!</v>
      </c>
      <c r="BV60" s="95" t="e">
        <f t="shared" si="192"/>
        <v>#VALUE!</v>
      </c>
      <c r="BW60" s="96" t="e">
        <f t="shared" si="150"/>
        <v>#DIV/0!</v>
      </c>
      <c r="BX60" s="23" t="e">
        <f t="shared" si="151"/>
        <v>#VALUE!</v>
      </c>
      <c r="BY60" s="95" t="e">
        <f t="shared" si="193"/>
        <v>#VALUE!</v>
      </c>
      <c r="BZ60" s="96" t="e">
        <f t="shared" si="152"/>
        <v>#DIV/0!</v>
      </c>
      <c r="CA60" s="23" t="e">
        <f t="shared" si="153"/>
        <v>#VALUE!</v>
      </c>
      <c r="CB60" s="95" t="e">
        <f t="shared" si="194"/>
        <v>#VALUE!</v>
      </c>
      <c r="CC60" s="96" t="e">
        <f t="shared" si="154"/>
        <v>#DIV/0!</v>
      </c>
      <c r="CD60" s="23" t="e">
        <f t="shared" si="155"/>
        <v>#VALUE!</v>
      </c>
      <c r="CE60" s="95" t="e">
        <f t="shared" si="50"/>
        <v>#VALUE!</v>
      </c>
      <c r="CF60" s="96" t="e">
        <f t="shared" si="156"/>
        <v>#DIV/0!</v>
      </c>
      <c r="CG60" s="23" t="e">
        <f t="shared" si="157"/>
        <v>#VALUE!</v>
      </c>
      <c r="CH60" s="95" t="e">
        <f t="shared" si="195"/>
        <v>#VALUE!</v>
      </c>
      <c r="CI60" s="96" t="e">
        <f t="shared" si="158"/>
        <v>#DIV/0!</v>
      </c>
      <c r="CJ60" s="23" t="e">
        <f t="shared" si="159"/>
        <v>#VALUE!</v>
      </c>
      <c r="CK60" s="95" t="e">
        <f t="shared" si="196"/>
        <v>#VALUE!</v>
      </c>
      <c r="CL60" s="96" t="e">
        <f t="shared" si="160"/>
        <v>#DIV/0!</v>
      </c>
    </row>
    <row r="61" spans="1:90" s="56" customFormat="1" x14ac:dyDescent="0.2">
      <c r="A61" s="53">
        <v>10</v>
      </c>
      <c r="B61" s="54" t="str">
        <f>'Posters Trimestres'!A41</f>
        <v>SLD-EHPAD</v>
      </c>
      <c r="C61" s="55">
        <f>Saisie!A126</f>
        <v>0</v>
      </c>
      <c r="D61" s="55">
        <f>Saisie!B126</f>
        <v>0</v>
      </c>
      <c r="E61" s="55" t="str">
        <f>Saisie!C126</f>
        <v/>
      </c>
      <c r="F61" s="55">
        <f>Saisie!D126</f>
        <v>0</v>
      </c>
      <c r="G61" s="55">
        <f>Saisie!E126</f>
        <v>0</v>
      </c>
      <c r="H61" s="55">
        <f>Saisie!F126</f>
        <v>0</v>
      </c>
      <c r="I61" s="55">
        <f>Saisie!G126</f>
        <v>0</v>
      </c>
      <c r="J61" s="55">
        <f>Saisie!H126</f>
        <v>0</v>
      </c>
      <c r="K61" s="55">
        <f>Saisie!I126</f>
        <v>0</v>
      </c>
      <c r="L61" s="55">
        <f>IF(Saisie!J126="",F61+H61+J61,Saisie!J126)</f>
        <v>0</v>
      </c>
      <c r="M61" s="55">
        <f>IF(Saisie!K126="",G61+I61+K61,Saisie!K126)</f>
        <v>0</v>
      </c>
      <c r="N61" s="55">
        <f>Saisie!L126</f>
        <v>0</v>
      </c>
      <c r="O61" s="55">
        <f>Saisie!M126</f>
        <v>0</v>
      </c>
      <c r="P61" s="55">
        <f>Saisie!N126</f>
        <v>0</v>
      </c>
      <c r="Q61" s="55">
        <f>Saisie!O126</f>
        <v>0</v>
      </c>
      <c r="R61" s="55">
        <f>Saisie!P126</f>
        <v>0</v>
      </c>
      <c r="S61" s="55">
        <f>Saisie!Q126</f>
        <v>0</v>
      </c>
      <c r="T61" s="55">
        <f>IF(Saisie!R126="",N61+P61+R61,Saisie!R126)</f>
        <v>0</v>
      </c>
      <c r="U61" s="55">
        <f>IF(Saisie!S126="",O61+Q61+S61,Saisie!S126)</f>
        <v>0</v>
      </c>
      <c r="V61" s="55">
        <f>Saisie!T126</f>
        <v>0</v>
      </c>
      <c r="W61" s="55">
        <f>Saisie!U126</f>
        <v>0</v>
      </c>
      <c r="X61" s="55">
        <f>Saisie!V126</f>
        <v>0</v>
      </c>
      <c r="Y61" s="55">
        <f>Saisie!W126</f>
        <v>0</v>
      </c>
      <c r="Z61" s="55">
        <f>Saisie!X126</f>
        <v>0</v>
      </c>
      <c r="AA61" s="55">
        <f>Saisie!Y126</f>
        <v>0</v>
      </c>
      <c r="AB61" s="55">
        <f>IF(Saisie!Z126="",V61+X61+Z61,Saisie!Z126)</f>
        <v>0</v>
      </c>
      <c r="AC61" s="55">
        <f>IF(Saisie!AA126="",W61+Y61+AA61,Saisie!AA126)</f>
        <v>0</v>
      </c>
      <c r="AD61" s="55">
        <f>Saisie!AB126</f>
        <v>0</v>
      </c>
      <c r="AE61" s="55">
        <f>Saisie!AC126</f>
        <v>0</v>
      </c>
      <c r="AF61" s="55">
        <f>Saisie!AD126</f>
        <v>0</v>
      </c>
      <c r="AG61" s="55">
        <f>Saisie!AE126</f>
        <v>0</v>
      </c>
      <c r="AH61" s="55">
        <f>Saisie!AF126</f>
        <v>0</v>
      </c>
      <c r="AI61" s="55">
        <f>Saisie!AG126</f>
        <v>0</v>
      </c>
      <c r="AJ61" s="55">
        <f>IF(Saisie!AH126="",AD61+AF61+AH61,Saisie!AH126)</f>
        <v>0</v>
      </c>
      <c r="AK61" s="55">
        <f>IF(Saisie!AI126="",AE61+AG61+AI61,Saisie!AI126)</f>
        <v>0</v>
      </c>
      <c r="AL61" s="55">
        <f t="shared" si="179"/>
        <v>0</v>
      </c>
      <c r="AM61" s="55">
        <f t="shared" si="180"/>
        <v>0</v>
      </c>
      <c r="AN61" s="55" t="e">
        <f t="shared" si="127"/>
        <v>#VALUE!</v>
      </c>
      <c r="AO61" s="98" t="e">
        <f t="shared" si="181"/>
        <v>#VALUE!</v>
      </c>
      <c r="AP61" s="99" t="e">
        <f t="shared" si="128"/>
        <v>#DIV/0!</v>
      </c>
      <c r="AQ61" s="55" t="e">
        <f t="shared" si="129"/>
        <v>#VALUE!</v>
      </c>
      <c r="AR61" s="98" t="e">
        <f t="shared" si="182"/>
        <v>#VALUE!</v>
      </c>
      <c r="AS61" s="99" t="e">
        <f t="shared" si="130"/>
        <v>#DIV/0!</v>
      </c>
      <c r="AT61" s="55" t="e">
        <f t="shared" si="131"/>
        <v>#VALUE!</v>
      </c>
      <c r="AU61" s="98" t="e">
        <f t="shared" si="183"/>
        <v>#VALUE!</v>
      </c>
      <c r="AV61" s="99" t="e">
        <f t="shared" si="132"/>
        <v>#DIV/0!</v>
      </c>
      <c r="AW61" s="55" t="e">
        <f t="shared" si="133"/>
        <v>#VALUE!</v>
      </c>
      <c r="AX61" s="98" t="e">
        <f t="shared" si="184"/>
        <v>#VALUE!</v>
      </c>
      <c r="AY61" s="99" t="e">
        <f t="shared" si="134"/>
        <v>#DIV/0!</v>
      </c>
      <c r="AZ61" s="55" t="e">
        <f t="shared" si="135"/>
        <v>#VALUE!</v>
      </c>
      <c r="BA61" s="98" t="e">
        <f t="shared" si="185"/>
        <v>#VALUE!</v>
      </c>
      <c r="BB61" s="99" t="e">
        <f t="shared" si="136"/>
        <v>#DIV/0!</v>
      </c>
      <c r="BC61" s="55" t="e">
        <f t="shared" si="137"/>
        <v>#VALUE!</v>
      </c>
      <c r="BD61" s="98" t="e">
        <f t="shared" si="186"/>
        <v>#VALUE!</v>
      </c>
      <c r="BE61" s="99" t="e">
        <f t="shared" si="138"/>
        <v>#DIV/0!</v>
      </c>
      <c r="BF61" s="55" t="e">
        <f t="shared" si="139"/>
        <v>#VALUE!</v>
      </c>
      <c r="BG61" s="98" t="e">
        <f t="shared" si="187"/>
        <v>#VALUE!</v>
      </c>
      <c r="BH61" s="99" t="e">
        <f t="shared" si="140"/>
        <v>#DIV/0!</v>
      </c>
      <c r="BI61" s="55" t="e">
        <f t="shared" si="141"/>
        <v>#VALUE!</v>
      </c>
      <c r="BJ61" s="98" t="e">
        <f t="shared" si="188"/>
        <v>#VALUE!</v>
      </c>
      <c r="BK61" s="99" t="e">
        <f t="shared" si="142"/>
        <v>#DIV/0!</v>
      </c>
      <c r="BL61" s="55" t="e">
        <f t="shared" si="143"/>
        <v>#VALUE!</v>
      </c>
      <c r="BM61" s="98" t="e">
        <f t="shared" si="189"/>
        <v>#VALUE!</v>
      </c>
      <c r="BN61" s="99" t="e">
        <f t="shared" si="144"/>
        <v>#DIV/0!</v>
      </c>
      <c r="BO61" s="55" t="e">
        <f t="shared" si="145"/>
        <v>#VALUE!</v>
      </c>
      <c r="BP61" s="98" t="e">
        <f t="shared" si="190"/>
        <v>#VALUE!</v>
      </c>
      <c r="BQ61" s="99" t="e">
        <f t="shared" si="146"/>
        <v>#DIV/0!</v>
      </c>
      <c r="BR61" s="55" t="e">
        <f t="shared" si="147"/>
        <v>#VALUE!</v>
      </c>
      <c r="BS61" s="98" t="e">
        <f t="shared" si="191"/>
        <v>#VALUE!</v>
      </c>
      <c r="BT61" s="99" t="e">
        <f t="shared" si="148"/>
        <v>#DIV/0!</v>
      </c>
      <c r="BU61" s="55" t="e">
        <f t="shared" si="149"/>
        <v>#VALUE!</v>
      </c>
      <c r="BV61" s="98" t="e">
        <f t="shared" si="192"/>
        <v>#VALUE!</v>
      </c>
      <c r="BW61" s="99" t="e">
        <f t="shared" si="150"/>
        <v>#DIV/0!</v>
      </c>
      <c r="BX61" s="55" t="e">
        <f t="shared" si="151"/>
        <v>#VALUE!</v>
      </c>
      <c r="BY61" s="98" t="e">
        <f t="shared" si="193"/>
        <v>#VALUE!</v>
      </c>
      <c r="BZ61" s="99" t="e">
        <f t="shared" si="152"/>
        <v>#DIV/0!</v>
      </c>
      <c r="CA61" s="55" t="e">
        <f t="shared" si="153"/>
        <v>#VALUE!</v>
      </c>
      <c r="CB61" s="98" t="e">
        <f t="shared" si="194"/>
        <v>#VALUE!</v>
      </c>
      <c r="CC61" s="99" t="e">
        <f t="shared" si="154"/>
        <v>#DIV/0!</v>
      </c>
      <c r="CD61" s="55" t="e">
        <f t="shared" si="155"/>
        <v>#VALUE!</v>
      </c>
      <c r="CE61" s="98" t="e">
        <f t="shared" si="50"/>
        <v>#VALUE!</v>
      </c>
      <c r="CF61" s="99" t="e">
        <f t="shared" si="156"/>
        <v>#DIV/0!</v>
      </c>
      <c r="CG61" s="55" t="e">
        <f t="shared" si="157"/>
        <v>#VALUE!</v>
      </c>
      <c r="CH61" s="98" t="e">
        <f t="shared" si="195"/>
        <v>#VALUE!</v>
      </c>
      <c r="CI61" s="99" t="e">
        <f t="shared" si="158"/>
        <v>#DIV/0!</v>
      </c>
      <c r="CJ61" s="55" t="e">
        <f t="shared" si="159"/>
        <v>#VALUE!</v>
      </c>
      <c r="CK61" s="98" t="e">
        <f t="shared" si="196"/>
        <v>#VALUE!</v>
      </c>
      <c r="CL61" s="99" t="e">
        <f t="shared" si="160"/>
        <v>#DIV/0!</v>
      </c>
    </row>
    <row r="62" spans="1:90" x14ac:dyDescent="0.2">
      <c r="A62" s="21">
        <v>1</v>
      </c>
      <c r="B62" s="22" t="str">
        <f>'Posters Trimestres'!A42</f>
        <v>Autre</v>
      </c>
      <c r="C62" s="23">
        <f>Saisie!A143</f>
        <v>0</v>
      </c>
      <c r="D62" s="23">
        <f>Saisie!B143</f>
        <v>0</v>
      </c>
      <c r="E62" s="23" t="str">
        <f>Saisie!C143</f>
        <v/>
      </c>
      <c r="F62" s="23">
        <f>Saisie!D143</f>
        <v>0</v>
      </c>
      <c r="G62" s="23">
        <f>Saisie!E143</f>
        <v>0</v>
      </c>
      <c r="H62" s="23">
        <f>Saisie!F143</f>
        <v>0</v>
      </c>
      <c r="I62" s="23">
        <f>Saisie!G143</f>
        <v>0</v>
      </c>
      <c r="J62" s="23">
        <f>Saisie!H143</f>
        <v>0</v>
      </c>
      <c r="K62" s="23">
        <f>Saisie!I143</f>
        <v>0</v>
      </c>
      <c r="L62" s="23">
        <f>IF(Saisie!J143="",F62+H62+J62,Saisie!J143)</f>
        <v>0</v>
      </c>
      <c r="M62" s="23">
        <f>IF(Saisie!K143="",G62+I62+K62,Saisie!K143)</f>
        <v>0</v>
      </c>
      <c r="N62" s="23">
        <f>Saisie!L143</f>
        <v>0</v>
      </c>
      <c r="O62" s="23">
        <f>Saisie!M143</f>
        <v>0</v>
      </c>
      <c r="P62" s="23">
        <f>Saisie!N143</f>
        <v>0</v>
      </c>
      <c r="Q62" s="23">
        <f>Saisie!O143</f>
        <v>0</v>
      </c>
      <c r="R62" s="23">
        <f>Saisie!P143</f>
        <v>0</v>
      </c>
      <c r="S62" s="23">
        <f>Saisie!Q143</f>
        <v>0</v>
      </c>
      <c r="T62" s="23">
        <f>IF(Saisie!R143="",N62+P62+R62,Saisie!R143)</f>
        <v>0</v>
      </c>
      <c r="U62" s="23">
        <f>IF(Saisie!S143="",O62+Q62+S62,Saisie!S143)</f>
        <v>0</v>
      </c>
      <c r="V62" s="23">
        <f>Saisie!T143</f>
        <v>0</v>
      </c>
      <c r="W62" s="23">
        <f>Saisie!U143</f>
        <v>0</v>
      </c>
      <c r="X62" s="23">
        <f>Saisie!V143</f>
        <v>0</v>
      </c>
      <c r="Y62" s="23">
        <f>Saisie!W143</f>
        <v>0</v>
      </c>
      <c r="Z62" s="23">
        <f>Saisie!X143</f>
        <v>0</v>
      </c>
      <c r="AA62" s="23">
        <f>Saisie!Y143</f>
        <v>0</v>
      </c>
      <c r="AB62" s="23">
        <f>IF(Saisie!Z143="",V62+X62+Z62,Saisie!Z143)</f>
        <v>0</v>
      </c>
      <c r="AC62" s="23">
        <f>IF(Saisie!AA143="",W62+Y62+AA62,Saisie!AA143)</f>
        <v>0</v>
      </c>
      <c r="AD62" s="23">
        <f>Saisie!AB143</f>
        <v>0</v>
      </c>
      <c r="AE62" s="23">
        <f>Saisie!AC143</f>
        <v>0</v>
      </c>
      <c r="AF62" s="23">
        <f>Saisie!AD143</f>
        <v>0</v>
      </c>
      <c r="AG62" s="23">
        <f>Saisie!AE143</f>
        <v>0</v>
      </c>
      <c r="AH62" s="23">
        <f>Saisie!AF143</f>
        <v>0</v>
      </c>
      <c r="AI62" s="23">
        <f>Saisie!AG143</f>
        <v>0</v>
      </c>
      <c r="AJ62" s="23">
        <f>IF(Saisie!AH143="",AD62+AF62+AH62,Saisie!AH143)</f>
        <v>0</v>
      </c>
      <c r="AK62" s="23">
        <f>IF(Saisie!AI143="",AE62+AG62+AI62,Saisie!AI143)</f>
        <v>0</v>
      </c>
      <c r="AL62" s="23">
        <f t="shared" si="89"/>
        <v>0</v>
      </c>
      <c r="AM62" s="23">
        <f t="shared" si="90"/>
        <v>0</v>
      </c>
      <c r="AN62" s="55" t="e">
        <f t="shared" si="127"/>
        <v>#VALUE!</v>
      </c>
      <c r="AO62" s="98" t="e">
        <f t="shared" si="55"/>
        <v>#VALUE!</v>
      </c>
      <c r="AP62" s="99" t="e">
        <f t="shared" si="128"/>
        <v>#DIV/0!</v>
      </c>
      <c r="AQ62" s="55" t="e">
        <f t="shared" si="129"/>
        <v>#VALUE!</v>
      </c>
      <c r="AR62" s="98" t="e">
        <f t="shared" si="56"/>
        <v>#VALUE!</v>
      </c>
      <c r="AS62" s="99" t="e">
        <f t="shared" si="130"/>
        <v>#DIV/0!</v>
      </c>
      <c r="AT62" s="55" t="e">
        <f t="shared" si="131"/>
        <v>#VALUE!</v>
      </c>
      <c r="AU62" s="98" t="e">
        <f t="shared" si="57"/>
        <v>#VALUE!</v>
      </c>
      <c r="AV62" s="99" t="e">
        <f t="shared" si="132"/>
        <v>#DIV/0!</v>
      </c>
      <c r="AW62" s="55" t="e">
        <f t="shared" si="133"/>
        <v>#VALUE!</v>
      </c>
      <c r="AX62" s="98" t="e">
        <f t="shared" si="58"/>
        <v>#VALUE!</v>
      </c>
      <c r="AY62" s="99" t="e">
        <f t="shared" si="134"/>
        <v>#DIV/0!</v>
      </c>
      <c r="AZ62" s="55" t="e">
        <f t="shared" si="135"/>
        <v>#VALUE!</v>
      </c>
      <c r="BA62" s="98" t="e">
        <f t="shared" si="59"/>
        <v>#VALUE!</v>
      </c>
      <c r="BB62" s="99" t="e">
        <f t="shared" si="136"/>
        <v>#DIV/0!</v>
      </c>
      <c r="BC62" s="55" t="e">
        <f t="shared" si="137"/>
        <v>#VALUE!</v>
      </c>
      <c r="BD62" s="98" t="e">
        <f t="shared" si="60"/>
        <v>#VALUE!</v>
      </c>
      <c r="BE62" s="99" t="e">
        <f t="shared" si="138"/>
        <v>#DIV/0!</v>
      </c>
      <c r="BF62" s="55" t="e">
        <f t="shared" si="139"/>
        <v>#VALUE!</v>
      </c>
      <c r="BG62" s="98" t="e">
        <f t="shared" si="61"/>
        <v>#VALUE!</v>
      </c>
      <c r="BH62" s="99" t="e">
        <f t="shared" si="140"/>
        <v>#DIV/0!</v>
      </c>
      <c r="BI62" s="55" t="e">
        <f t="shared" si="141"/>
        <v>#VALUE!</v>
      </c>
      <c r="BJ62" s="98" t="e">
        <f t="shared" si="62"/>
        <v>#VALUE!</v>
      </c>
      <c r="BK62" s="99" t="e">
        <f t="shared" si="142"/>
        <v>#DIV/0!</v>
      </c>
      <c r="BL62" s="55" t="e">
        <f t="shared" si="143"/>
        <v>#VALUE!</v>
      </c>
      <c r="BM62" s="98" t="e">
        <f t="shared" si="63"/>
        <v>#VALUE!</v>
      </c>
      <c r="BN62" s="99" t="e">
        <f t="shared" si="144"/>
        <v>#DIV/0!</v>
      </c>
      <c r="BO62" s="55" t="e">
        <f t="shared" si="145"/>
        <v>#VALUE!</v>
      </c>
      <c r="BP62" s="98" t="e">
        <f t="shared" si="64"/>
        <v>#VALUE!</v>
      </c>
      <c r="BQ62" s="99" t="e">
        <f t="shared" si="146"/>
        <v>#DIV/0!</v>
      </c>
      <c r="BR62" s="55" t="e">
        <f t="shared" si="147"/>
        <v>#VALUE!</v>
      </c>
      <c r="BS62" s="98" t="e">
        <f t="shared" si="65"/>
        <v>#VALUE!</v>
      </c>
      <c r="BT62" s="99" t="e">
        <f t="shared" si="148"/>
        <v>#DIV/0!</v>
      </c>
      <c r="BU62" s="55" t="e">
        <f t="shared" si="149"/>
        <v>#VALUE!</v>
      </c>
      <c r="BV62" s="98" t="e">
        <f t="shared" si="66"/>
        <v>#VALUE!</v>
      </c>
      <c r="BW62" s="99" t="e">
        <f t="shared" si="150"/>
        <v>#DIV/0!</v>
      </c>
      <c r="BX62" s="55" t="e">
        <f t="shared" si="151"/>
        <v>#VALUE!</v>
      </c>
      <c r="BY62" s="98" t="e">
        <f t="shared" si="67"/>
        <v>#VALUE!</v>
      </c>
      <c r="BZ62" s="99" t="e">
        <f t="shared" si="152"/>
        <v>#DIV/0!</v>
      </c>
      <c r="CA62" s="55" t="e">
        <f t="shared" si="153"/>
        <v>#VALUE!</v>
      </c>
      <c r="CB62" s="98" t="e">
        <f t="shared" si="68"/>
        <v>#VALUE!</v>
      </c>
      <c r="CC62" s="99" t="e">
        <f t="shared" si="154"/>
        <v>#DIV/0!</v>
      </c>
      <c r="CD62" s="55" t="e">
        <f t="shared" si="155"/>
        <v>#VALUE!</v>
      </c>
      <c r="CE62" s="95" t="e">
        <f t="shared" si="50"/>
        <v>#VALUE!</v>
      </c>
      <c r="CF62" s="99" t="e">
        <f t="shared" si="156"/>
        <v>#DIV/0!</v>
      </c>
      <c r="CG62" s="23" t="e">
        <f t="shared" si="157"/>
        <v>#VALUE!</v>
      </c>
      <c r="CH62" s="95" t="e">
        <f t="shared" si="69"/>
        <v>#VALUE!</v>
      </c>
      <c r="CI62" s="96" t="e">
        <f t="shared" si="158"/>
        <v>#DIV/0!</v>
      </c>
      <c r="CJ62" s="23" t="e">
        <f t="shared" si="159"/>
        <v>#VALUE!</v>
      </c>
      <c r="CK62" s="95" t="e">
        <f t="shared" si="70"/>
        <v>#VALUE!</v>
      </c>
      <c r="CL62" s="96" t="e">
        <f t="shared" si="160"/>
        <v>#DIV/0!</v>
      </c>
    </row>
    <row r="63" spans="1:90" x14ac:dyDescent="0.2">
      <c r="A63" s="21">
        <v>2</v>
      </c>
      <c r="B63" s="22" t="str">
        <f>'Posters Trimestres'!A42</f>
        <v>Autre</v>
      </c>
      <c r="C63" s="23">
        <f>Saisie!A144</f>
        <v>0</v>
      </c>
      <c r="D63" s="23">
        <f>Saisie!B144</f>
        <v>0</v>
      </c>
      <c r="E63" s="23" t="str">
        <f>Saisie!C144</f>
        <v/>
      </c>
      <c r="F63" s="23">
        <f>Saisie!D144</f>
        <v>0</v>
      </c>
      <c r="G63" s="23">
        <f>Saisie!E144</f>
        <v>0</v>
      </c>
      <c r="H63" s="23">
        <f>Saisie!F144</f>
        <v>0</v>
      </c>
      <c r="I63" s="23">
        <f>Saisie!G144</f>
        <v>0</v>
      </c>
      <c r="J63" s="23">
        <f>Saisie!H144</f>
        <v>0</v>
      </c>
      <c r="K63" s="23">
        <f>Saisie!I144</f>
        <v>0</v>
      </c>
      <c r="L63" s="23">
        <f>Saisie!J144</f>
        <v>0</v>
      </c>
      <c r="M63" s="23">
        <f>Saisie!K144</f>
        <v>0</v>
      </c>
      <c r="N63" s="23">
        <f>Saisie!L144</f>
        <v>0</v>
      </c>
      <c r="O63" s="23">
        <f>Saisie!M144</f>
        <v>0</v>
      </c>
      <c r="P63" s="23">
        <f>Saisie!N144</f>
        <v>0</v>
      </c>
      <c r="Q63" s="23">
        <f>Saisie!O144</f>
        <v>0</v>
      </c>
      <c r="R63" s="23">
        <f>Saisie!P144</f>
        <v>0</v>
      </c>
      <c r="S63" s="23">
        <f>Saisie!Q144</f>
        <v>0</v>
      </c>
      <c r="T63" s="23">
        <f>Saisie!R144</f>
        <v>0</v>
      </c>
      <c r="U63" s="23">
        <f>Saisie!S144</f>
        <v>0</v>
      </c>
      <c r="V63" s="23">
        <f>Saisie!T144</f>
        <v>0</v>
      </c>
      <c r="W63" s="23">
        <f>Saisie!U144</f>
        <v>0</v>
      </c>
      <c r="X63" s="23">
        <f>Saisie!V144</f>
        <v>0</v>
      </c>
      <c r="Y63" s="23">
        <f>Saisie!W144</f>
        <v>0</v>
      </c>
      <c r="Z63" s="23">
        <f>Saisie!X144</f>
        <v>0</v>
      </c>
      <c r="AA63" s="23">
        <f>Saisie!Y144</f>
        <v>0</v>
      </c>
      <c r="AB63" s="23">
        <f>Saisie!Z144</f>
        <v>0</v>
      </c>
      <c r="AC63" s="23">
        <f>Saisie!AA144</f>
        <v>0</v>
      </c>
      <c r="AD63" s="23">
        <f>Saisie!AB144</f>
        <v>0</v>
      </c>
      <c r="AE63" s="23">
        <f>Saisie!AC144</f>
        <v>0</v>
      </c>
      <c r="AF63" s="23">
        <f>Saisie!AD144</f>
        <v>0</v>
      </c>
      <c r="AG63" s="23">
        <f>Saisie!AE144</f>
        <v>0</v>
      </c>
      <c r="AH63" s="23">
        <f>Saisie!AF144</f>
        <v>0</v>
      </c>
      <c r="AI63" s="23">
        <f>Saisie!AG144</f>
        <v>0</v>
      </c>
      <c r="AJ63" s="23">
        <f>Saisie!AH144</f>
        <v>0</v>
      </c>
      <c r="AK63" s="23">
        <f>Saisie!AI144</f>
        <v>0</v>
      </c>
      <c r="AL63" s="23">
        <f t="shared" si="89"/>
        <v>0</v>
      </c>
      <c r="AM63" s="23">
        <f t="shared" si="90"/>
        <v>0</v>
      </c>
      <c r="AN63" s="55" t="e">
        <f t="shared" si="127"/>
        <v>#VALUE!</v>
      </c>
      <c r="AO63" s="98" t="e">
        <f t="shared" si="55"/>
        <v>#VALUE!</v>
      </c>
      <c r="AP63" s="99" t="e">
        <f t="shared" si="128"/>
        <v>#DIV/0!</v>
      </c>
      <c r="AQ63" s="55" t="e">
        <f t="shared" si="129"/>
        <v>#VALUE!</v>
      </c>
      <c r="AR63" s="98" t="e">
        <f t="shared" si="56"/>
        <v>#VALUE!</v>
      </c>
      <c r="AS63" s="99" t="e">
        <f t="shared" si="130"/>
        <v>#DIV/0!</v>
      </c>
      <c r="AT63" s="55" t="e">
        <f t="shared" si="131"/>
        <v>#VALUE!</v>
      </c>
      <c r="AU63" s="98" t="e">
        <f t="shared" si="57"/>
        <v>#VALUE!</v>
      </c>
      <c r="AV63" s="99" t="e">
        <f t="shared" si="132"/>
        <v>#DIV/0!</v>
      </c>
      <c r="AW63" s="55" t="e">
        <f t="shared" si="133"/>
        <v>#VALUE!</v>
      </c>
      <c r="AX63" s="98" t="e">
        <f t="shared" si="58"/>
        <v>#VALUE!</v>
      </c>
      <c r="AY63" s="99" t="e">
        <f t="shared" si="134"/>
        <v>#DIV/0!</v>
      </c>
      <c r="AZ63" s="55" t="e">
        <f t="shared" si="135"/>
        <v>#VALUE!</v>
      </c>
      <c r="BA63" s="98" t="e">
        <f t="shared" si="59"/>
        <v>#VALUE!</v>
      </c>
      <c r="BB63" s="99" t="e">
        <f t="shared" si="136"/>
        <v>#DIV/0!</v>
      </c>
      <c r="BC63" s="55" t="e">
        <f t="shared" si="137"/>
        <v>#VALUE!</v>
      </c>
      <c r="BD63" s="98" t="e">
        <f t="shared" si="60"/>
        <v>#VALUE!</v>
      </c>
      <c r="BE63" s="99" t="e">
        <f t="shared" si="138"/>
        <v>#DIV/0!</v>
      </c>
      <c r="BF63" s="55" t="e">
        <f t="shared" si="139"/>
        <v>#VALUE!</v>
      </c>
      <c r="BG63" s="98" t="e">
        <f t="shared" si="61"/>
        <v>#VALUE!</v>
      </c>
      <c r="BH63" s="99" t="e">
        <f t="shared" si="140"/>
        <v>#DIV/0!</v>
      </c>
      <c r="BI63" s="55" t="e">
        <f t="shared" si="141"/>
        <v>#VALUE!</v>
      </c>
      <c r="BJ63" s="98" t="e">
        <f t="shared" si="62"/>
        <v>#VALUE!</v>
      </c>
      <c r="BK63" s="99" t="e">
        <f t="shared" si="142"/>
        <v>#DIV/0!</v>
      </c>
      <c r="BL63" s="55" t="e">
        <f t="shared" si="143"/>
        <v>#VALUE!</v>
      </c>
      <c r="BM63" s="98" t="e">
        <f t="shared" si="63"/>
        <v>#VALUE!</v>
      </c>
      <c r="BN63" s="99" t="e">
        <f t="shared" si="144"/>
        <v>#DIV/0!</v>
      </c>
      <c r="BO63" s="55" t="e">
        <f t="shared" si="145"/>
        <v>#VALUE!</v>
      </c>
      <c r="BP63" s="98" t="e">
        <f t="shared" si="64"/>
        <v>#VALUE!</v>
      </c>
      <c r="BQ63" s="99" t="e">
        <f t="shared" si="146"/>
        <v>#DIV/0!</v>
      </c>
      <c r="BR63" s="55" t="e">
        <f t="shared" si="147"/>
        <v>#VALUE!</v>
      </c>
      <c r="BS63" s="98" t="e">
        <f t="shared" si="65"/>
        <v>#VALUE!</v>
      </c>
      <c r="BT63" s="99" t="e">
        <f t="shared" si="148"/>
        <v>#DIV/0!</v>
      </c>
      <c r="BU63" s="55" t="e">
        <f t="shared" si="149"/>
        <v>#VALUE!</v>
      </c>
      <c r="BV63" s="98" t="e">
        <f t="shared" si="66"/>
        <v>#VALUE!</v>
      </c>
      <c r="BW63" s="99" t="e">
        <f t="shared" si="150"/>
        <v>#DIV/0!</v>
      </c>
      <c r="BX63" s="55" t="e">
        <f t="shared" si="151"/>
        <v>#VALUE!</v>
      </c>
      <c r="BY63" s="98" t="e">
        <f t="shared" si="67"/>
        <v>#VALUE!</v>
      </c>
      <c r="BZ63" s="99" t="e">
        <f t="shared" si="152"/>
        <v>#DIV/0!</v>
      </c>
      <c r="CA63" s="55" t="e">
        <f t="shared" si="153"/>
        <v>#VALUE!</v>
      </c>
      <c r="CB63" s="98" t="e">
        <f t="shared" si="68"/>
        <v>#VALUE!</v>
      </c>
      <c r="CC63" s="99" t="e">
        <f t="shared" si="154"/>
        <v>#DIV/0!</v>
      </c>
      <c r="CD63" s="55" t="e">
        <f t="shared" si="155"/>
        <v>#VALUE!</v>
      </c>
      <c r="CE63" s="95" t="e">
        <f t="shared" si="50"/>
        <v>#VALUE!</v>
      </c>
      <c r="CF63" s="99" t="e">
        <f t="shared" si="156"/>
        <v>#DIV/0!</v>
      </c>
      <c r="CG63" s="23" t="e">
        <f t="shared" si="157"/>
        <v>#VALUE!</v>
      </c>
      <c r="CH63" s="95" t="e">
        <f t="shared" si="69"/>
        <v>#VALUE!</v>
      </c>
      <c r="CI63" s="96" t="e">
        <f t="shared" si="158"/>
        <v>#DIV/0!</v>
      </c>
      <c r="CJ63" s="23" t="e">
        <f t="shared" si="159"/>
        <v>#VALUE!</v>
      </c>
      <c r="CK63" s="95" t="e">
        <f t="shared" si="70"/>
        <v>#VALUE!</v>
      </c>
      <c r="CL63" s="96" t="e">
        <f t="shared" si="160"/>
        <v>#DIV/0!</v>
      </c>
    </row>
    <row r="64" spans="1:90" x14ac:dyDescent="0.2">
      <c r="A64" s="21">
        <v>3</v>
      </c>
      <c r="B64" s="22" t="str">
        <f>'Posters Trimestres'!A42</f>
        <v>Autre</v>
      </c>
      <c r="C64" s="23">
        <f>Saisie!A145</f>
        <v>0</v>
      </c>
      <c r="D64" s="23">
        <f>Saisie!B145</f>
        <v>0</v>
      </c>
      <c r="E64" s="23" t="str">
        <f>Saisie!C145</f>
        <v/>
      </c>
      <c r="F64" s="23">
        <f>Saisie!D145</f>
        <v>0</v>
      </c>
      <c r="G64" s="23">
        <f>Saisie!E145</f>
        <v>0</v>
      </c>
      <c r="H64" s="23">
        <f>Saisie!F145</f>
        <v>0</v>
      </c>
      <c r="I64" s="23">
        <f>Saisie!G145</f>
        <v>0</v>
      </c>
      <c r="J64" s="23">
        <f>Saisie!H145</f>
        <v>0</v>
      </c>
      <c r="K64" s="23">
        <f>Saisie!I145</f>
        <v>0</v>
      </c>
      <c r="L64" s="23">
        <f>Saisie!J145</f>
        <v>0</v>
      </c>
      <c r="M64" s="23">
        <f>Saisie!K145</f>
        <v>0</v>
      </c>
      <c r="N64" s="23">
        <f>Saisie!L145</f>
        <v>0</v>
      </c>
      <c r="O64" s="23">
        <f>Saisie!M145</f>
        <v>0</v>
      </c>
      <c r="P64" s="23">
        <f>Saisie!N145</f>
        <v>0</v>
      </c>
      <c r="Q64" s="23">
        <f>Saisie!O145</f>
        <v>0</v>
      </c>
      <c r="R64" s="23">
        <f>Saisie!P145</f>
        <v>0</v>
      </c>
      <c r="S64" s="23">
        <f>Saisie!Q145</f>
        <v>0</v>
      </c>
      <c r="T64" s="23">
        <f>Saisie!R145</f>
        <v>0</v>
      </c>
      <c r="U64" s="23">
        <f>Saisie!S145</f>
        <v>0</v>
      </c>
      <c r="V64" s="23">
        <f>Saisie!T145</f>
        <v>0</v>
      </c>
      <c r="W64" s="23">
        <f>Saisie!U145</f>
        <v>0</v>
      </c>
      <c r="X64" s="23">
        <f>Saisie!V145</f>
        <v>0</v>
      </c>
      <c r="Y64" s="23">
        <f>Saisie!W145</f>
        <v>0</v>
      </c>
      <c r="Z64" s="23">
        <f>Saisie!X145</f>
        <v>0</v>
      </c>
      <c r="AA64" s="23">
        <f>Saisie!Y145</f>
        <v>0</v>
      </c>
      <c r="AB64" s="23">
        <f>Saisie!Z145</f>
        <v>0</v>
      </c>
      <c r="AC64" s="23">
        <f>Saisie!AA145</f>
        <v>0</v>
      </c>
      <c r="AD64" s="23">
        <f>Saisie!AB145</f>
        <v>0</v>
      </c>
      <c r="AE64" s="23">
        <f>Saisie!AC145</f>
        <v>0</v>
      </c>
      <c r="AF64" s="23">
        <f>Saisie!AD145</f>
        <v>0</v>
      </c>
      <c r="AG64" s="23">
        <f>Saisie!AE145</f>
        <v>0</v>
      </c>
      <c r="AH64" s="23">
        <f>Saisie!AF145</f>
        <v>0</v>
      </c>
      <c r="AI64" s="23">
        <f>Saisie!AG145</f>
        <v>0</v>
      </c>
      <c r="AJ64" s="23">
        <f>Saisie!AH145</f>
        <v>0</v>
      </c>
      <c r="AK64" s="23">
        <f>Saisie!AI145</f>
        <v>0</v>
      </c>
      <c r="AL64" s="23">
        <f t="shared" si="89"/>
        <v>0</v>
      </c>
      <c r="AM64" s="23">
        <f t="shared" si="90"/>
        <v>0</v>
      </c>
      <c r="AN64" s="55" t="e">
        <f t="shared" si="127"/>
        <v>#VALUE!</v>
      </c>
      <c r="AO64" s="98" t="e">
        <f t="shared" si="55"/>
        <v>#VALUE!</v>
      </c>
      <c r="AP64" s="99" t="e">
        <f t="shared" si="128"/>
        <v>#DIV/0!</v>
      </c>
      <c r="AQ64" s="55" t="e">
        <f t="shared" si="129"/>
        <v>#VALUE!</v>
      </c>
      <c r="AR64" s="98" t="e">
        <f t="shared" si="56"/>
        <v>#VALUE!</v>
      </c>
      <c r="AS64" s="99" t="e">
        <f t="shared" si="130"/>
        <v>#DIV/0!</v>
      </c>
      <c r="AT64" s="55" t="e">
        <f t="shared" si="131"/>
        <v>#VALUE!</v>
      </c>
      <c r="AU64" s="98" t="e">
        <f t="shared" si="57"/>
        <v>#VALUE!</v>
      </c>
      <c r="AV64" s="99" t="e">
        <f t="shared" si="132"/>
        <v>#DIV/0!</v>
      </c>
      <c r="AW64" s="55" t="e">
        <f t="shared" si="133"/>
        <v>#VALUE!</v>
      </c>
      <c r="AX64" s="98" t="e">
        <f t="shared" si="58"/>
        <v>#VALUE!</v>
      </c>
      <c r="AY64" s="99" t="e">
        <f t="shared" si="134"/>
        <v>#DIV/0!</v>
      </c>
      <c r="AZ64" s="55" t="e">
        <f t="shared" si="135"/>
        <v>#VALUE!</v>
      </c>
      <c r="BA64" s="98" t="e">
        <f t="shared" si="59"/>
        <v>#VALUE!</v>
      </c>
      <c r="BB64" s="99" t="e">
        <f t="shared" si="136"/>
        <v>#DIV/0!</v>
      </c>
      <c r="BC64" s="55" t="e">
        <f t="shared" si="137"/>
        <v>#VALUE!</v>
      </c>
      <c r="BD64" s="98" t="e">
        <f t="shared" si="60"/>
        <v>#VALUE!</v>
      </c>
      <c r="BE64" s="99" t="e">
        <f t="shared" si="138"/>
        <v>#DIV/0!</v>
      </c>
      <c r="BF64" s="55" t="e">
        <f t="shared" si="139"/>
        <v>#VALUE!</v>
      </c>
      <c r="BG64" s="98" t="e">
        <f t="shared" si="61"/>
        <v>#VALUE!</v>
      </c>
      <c r="BH64" s="99" t="e">
        <f t="shared" si="140"/>
        <v>#DIV/0!</v>
      </c>
      <c r="BI64" s="55" t="e">
        <f t="shared" si="141"/>
        <v>#VALUE!</v>
      </c>
      <c r="BJ64" s="98" t="e">
        <f t="shared" si="62"/>
        <v>#VALUE!</v>
      </c>
      <c r="BK64" s="99" t="e">
        <f t="shared" si="142"/>
        <v>#DIV/0!</v>
      </c>
      <c r="BL64" s="55" t="e">
        <f t="shared" si="143"/>
        <v>#VALUE!</v>
      </c>
      <c r="BM64" s="98" t="e">
        <f t="shared" si="63"/>
        <v>#VALUE!</v>
      </c>
      <c r="BN64" s="99" t="e">
        <f t="shared" si="144"/>
        <v>#DIV/0!</v>
      </c>
      <c r="BO64" s="55" t="e">
        <f t="shared" si="145"/>
        <v>#VALUE!</v>
      </c>
      <c r="BP64" s="98" t="e">
        <f t="shared" si="64"/>
        <v>#VALUE!</v>
      </c>
      <c r="BQ64" s="99" t="e">
        <f t="shared" si="146"/>
        <v>#DIV/0!</v>
      </c>
      <c r="BR64" s="55" t="e">
        <f t="shared" si="147"/>
        <v>#VALUE!</v>
      </c>
      <c r="BS64" s="98" t="e">
        <f t="shared" si="65"/>
        <v>#VALUE!</v>
      </c>
      <c r="BT64" s="99" t="e">
        <f t="shared" si="148"/>
        <v>#DIV/0!</v>
      </c>
      <c r="BU64" s="55" t="e">
        <f t="shared" si="149"/>
        <v>#VALUE!</v>
      </c>
      <c r="BV64" s="98" t="e">
        <f t="shared" si="66"/>
        <v>#VALUE!</v>
      </c>
      <c r="BW64" s="99" t="e">
        <f t="shared" si="150"/>
        <v>#DIV/0!</v>
      </c>
      <c r="BX64" s="55" t="e">
        <f t="shared" si="151"/>
        <v>#VALUE!</v>
      </c>
      <c r="BY64" s="98" t="e">
        <f t="shared" si="67"/>
        <v>#VALUE!</v>
      </c>
      <c r="BZ64" s="99" t="e">
        <f t="shared" si="152"/>
        <v>#DIV/0!</v>
      </c>
      <c r="CA64" s="55" t="e">
        <f t="shared" si="153"/>
        <v>#VALUE!</v>
      </c>
      <c r="CB64" s="98" t="e">
        <f t="shared" si="68"/>
        <v>#VALUE!</v>
      </c>
      <c r="CC64" s="99" t="e">
        <f t="shared" si="154"/>
        <v>#DIV/0!</v>
      </c>
      <c r="CD64" s="55" t="e">
        <f t="shared" si="155"/>
        <v>#VALUE!</v>
      </c>
      <c r="CE64" s="95" t="e">
        <f t="shared" si="50"/>
        <v>#VALUE!</v>
      </c>
      <c r="CF64" s="99" t="e">
        <f t="shared" si="156"/>
        <v>#DIV/0!</v>
      </c>
      <c r="CG64" s="23" t="e">
        <f t="shared" si="157"/>
        <v>#VALUE!</v>
      </c>
      <c r="CH64" s="95" t="e">
        <f t="shared" si="69"/>
        <v>#VALUE!</v>
      </c>
      <c r="CI64" s="96" t="e">
        <f t="shared" si="158"/>
        <v>#DIV/0!</v>
      </c>
      <c r="CJ64" s="23" t="e">
        <f t="shared" si="159"/>
        <v>#VALUE!</v>
      </c>
      <c r="CK64" s="95" t="e">
        <f t="shared" si="70"/>
        <v>#VALUE!</v>
      </c>
      <c r="CL64" s="96" t="e">
        <f t="shared" si="160"/>
        <v>#DIV/0!</v>
      </c>
    </row>
    <row r="65" spans="1:90" x14ac:dyDescent="0.2">
      <c r="A65" s="21">
        <v>4</v>
      </c>
      <c r="B65" s="22" t="str">
        <f>'Posters Trimestres'!A42</f>
        <v>Autre</v>
      </c>
      <c r="C65" s="23">
        <f>Saisie!A146</f>
        <v>0</v>
      </c>
      <c r="D65" s="23">
        <f>Saisie!B146</f>
        <v>0</v>
      </c>
      <c r="E65" s="23" t="str">
        <f>Saisie!C146</f>
        <v/>
      </c>
      <c r="F65" s="23">
        <f>Saisie!D146</f>
        <v>0</v>
      </c>
      <c r="G65" s="23">
        <f>Saisie!E146</f>
        <v>0</v>
      </c>
      <c r="H65" s="23">
        <f>Saisie!F146</f>
        <v>0</v>
      </c>
      <c r="I65" s="23">
        <f>Saisie!G146</f>
        <v>0</v>
      </c>
      <c r="J65" s="23">
        <f>Saisie!H146</f>
        <v>0</v>
      </c>
      <c r="K65" s="23">
        <f>Saisie!I146</f>
        <v>0</v>
      </c>
      <c r="L65" s="23">
        <f>Saisie!J146</f>
        <v>0</v>
      </c>
      <c r="M65" s="23">
        <f>Saisie!K146</f>
        <v>0</v>
      </c>
      <c r="N65" s="23">
        <f>Saisie!L146</f>
        <v>0</v>
      </c>
      <c r="O65" s="23">
        <f>Saisie!M146</f>
        <v>0</v>
      </c>
      <c r="P65" s="23">
        <f>Saisie!N146</f>
        <v>0</v>
      </c>
      <c r="Q65" s="23">
        <f>Saisie!O146</f>
        <v>0</v>
      </c>
      <c r="R65" s="23">
        <f>Saisie!P146</f>
        <v>0</v>
      </c>
      <c r="S65" s="23">
        <f>Saisie!Q146</f>
        <v>0</v>
      </c>
      <c r="T65" s="23">
        <f>Saisie!R146</f>
        <v>0</v>
      </c>
      <c r="U65" s="23">
        <f>Saisie!S146</f>
        <v>0</v>
      </c>
      <c r="V65" s="23">
        <f>Saisie!T146</f>
        <v>0</v>
      </c>
      <c r="W65" s="23">
        <f>Saisie!U146</f>
        <v>0</v>
      </c>
      <c r="X65" s="23">
        <f>Saisie!V146</f>
        <v>0</v>
      </c>
      <c r="Y65" s="23">
        <f>Saisie!W146</f>
        <v>0</v>
      </c>
      <c r="Z65" s="23">
        <f>Saisie!X146</f>
        <v>0</v>
      </c>
      <c r="AA65" s="23">
        <f>Saisie!Y146</f>
        <v>0</v>
      </c>
      <c r="AB65" s="23">
        <f>Saisie!Z146</f>
        <v>0</v>
      </c>
      <c r="AC65" s="23">
        <f>Saisie!AA146</f>
        <v>0</v>
      </c>
      <c r="AD65" s="23">
        <f>Saisie!AB146</f>
        <v>0</v>
      </c>
      <c r="AE65" s="23">
        <f>Saisie!AC146</f>
        <v>0</v>
      </c>
      <c r="AF65" s="23">
        <f>Saisie!AD146</f>
        <v>0</v>
      </c>
      <c r="AG65" s="23">
        <f>Saisie!AE146</f>
        <v>0</v>
      </c>
      <c r="AH65" s="23">
        <f>Saisie!AF146</f>
        <v>0</v>
      </c>
      <c r="AI65" s="23">
        <f>Saisie!AG146</f>
        <v>0</v>
      </c>
      <c r="AJ65" s="23">
        <f>Saisie!AH146</f>
        <v>0</v>
      </c>
      <c r="AK65" s="23">
        <f>Saisie!AI146</f>
        <v>0</v>
      </c>
      <c r="AL65" s="23">
        <f t="shared" si="89"/>
        <v>0</v>
      </c>
      <c r="AM65" s="23">
        <f t="shared" si="90"/>
        <v>0</v>
      </c>
      <c r="AN65" s="55" t="e">
        <f t="shared" si="127"/>
        <v>#VALUE!</v>
      </c>
      <c r="AO65" s="98" t="e">
        <f t="shared" si="55"/>
        <v>#VALUE!</v>
      </c>
      <c r="AP65" s="99" t="e">
        <f t="shared" si="128"/>
        <v>#DIV/0!</v>
      </c>
      <c r="AQ65" s="55" t="e">
        <f t="shared" si="129"/>
        <v>#VALUE!</v>
      </c>
      <c r="AR65" s="98" t="e">
        <f t="shared" si="56"/>
        <v>#VALUE!</v>
      </c>
      <c r="AS65" s="99" t="e">
        <f t="shared" si="130"/>
        <v>#DIV/0!</v>
      </c>
      <c r="AT65" s="55" t="e">
        <f t="shared" si="131"/>
        <v>#VALUE!</v>
      </c>
      <c r="AU65" s="98" t="e">
        <f t="shared" si="57"/>
        <v>#VALUE!</v>
      </c>
      <c r="AV65" s="99" t="e">
        <f t="shared" si="132"/>
        <v>#DIV/0!</v>
      </c>
      <c r="AW65" s="55" t="e">
        <f t="shared" si="133"/>
        <v>#VALUE!</v>
      </c>
      <c r="AX65" s="98" t="e">
        <f t="shared" si="58"/>
        <v>#VALUE!</v>
      </c>
      <c r="AY65" s="99" t="e">
        <f t="shared" si="134"/>
        <v>#DIV/0!</v>
      </c>
      <c r="AZ65" s="55" t="e">
        <f t="shared" si="135"/>
        <v>#VALUE!</v>
      </c>
      <c r="BA65" s="98" t="e">
        <f t="shared" si="59"/>
        <v>#VALUE!</v>
      </c>
      <c r="BB65" s="99" t="e">
        <f t="shared" si="136"/>
        <v>#DIV/0!</v>
      </c>
      <c r="BC65" s="55" t="e">
        <f t="shared" si="137"/>
        <v>#VALUE!</v>
      </c>
      <c r="BD65" s="98" t="e">
        <f t="shared" si="60"/>
        <v>#VALUE!</v>
      </c>
      <c r="BE65" s="99" t="e">
        <f t="shared" si="138"/>
        <v>#DIV/0!</v>
      </c>
      <c r="BF65" s="55" t="e">
        <f t="shared" si="139"/>
        <v>#VALUE!</v>
      </c>
      <c r="BG65" s="98" t="e">
        <f t="shared" si="61"/>
        <v>#VALUE!</v>
      </c>
      <c r="BH65" s="99" t="e">
        <f t="shared" si="140"/>
        <v>#DIV/0!</v>
      </c>
      <c r="BI65" s="55" t="e">
        <f t="shared" si="141"/>
        <v>#VALUE!</v>
      </c>
      <c r="BJ65" s="98" t="e">
        <f t="shared" si="62"/>
        <v>#VALUE!</v>
      </c>
      <c r="BK65" s="99" t="e">
        <f t="shared" si="142"/>
        <v>#DIV/0!</v>
      </c>
      <c r="BL65" s="55" t="e">
        <f t="shared" si="143"/>
        <v>#VALUE!</v>
      </c>
      <c r="BM65" s="98" t="e">
        <f t="shared" si="63"/>
        <v>#VALUE!</v>
      </c>
      <c r="BN65" s="99" t="e">
        <f t="shared" si="144"/>
        <v>#DIV/0!</v>
      </c>
      <c r="BO65" s="55" t="e">
        <f t="shared" si="145"/>
        <v>#VALUE!</v>
      </c>
      <c r="BP65" s="98" t="e">
        <f t="shared" si="64"/>
        <v>#VALUE!</v>
      </c>
      <c r="BQ65" s="99" t="e">
        <f t="shared" si="146"/>
        <v>#DIV/0!</v>
      </c>
      <c r="BR65" s="55" t="e">
        <f t="shared" si="147"/>
        <v>#VALUE!</v>
      </c>
      <c r="BS65" s="98" t="e">
        <f t="shared" si="65"/>
        <v>#VALUE!</v>
      </c>
      <c r="BT65" s="99" t="e">
        <f t="shared" si="148"/>
        <v>#DIV/0!</v>
      </c>
      <c r="BU65" s="55" t="e">
        <f t="shared" si="149"/>
        <v>#VALUE!</v>
      </c>
      <c r="BV65" s="98" t="e">
        <f t="shared" si="66"/>
        <v>#VALUE!</v>
      </c>
      <c r="BW65" s="99" t="e">
        <f t="shared" si="150"/>
        <v>#DIV/0!</v>
      </c>
      <c r="BX65" s="55" t="e">
        <f t="shared" si="151"/>
        <v>#VALUE!</v>
      </c>
      <c r="BY65" s="98" t="e">
        <f t="shared" si="67"/>
        <v>#VALUE!</v>
      </c>
      <c r="BZ65" s="99" t="e">
        <f t="shared" si="152"/>
        <v>#DIV/0!</v>
      </c>
      <c r="CA65" s="55" t="e">
        <f t="shared" si="153"/>
        <v>#VALUE!</v>
      </c>
      <c r="CB65" s="98" t="e">
        <f t="shared" si="68"/>
        <v>#VALUE!</v>
      </c>
      <c r="CC65" s="99" t="e">
        <f t="shared" si="154"/>
        <v>#DIV/0!</v>
      </c>
      <c r="CD65" s="55" t="e">
        <f t="shared" si="155"/>
        <v>#VALUE!</v>
      </c>
      <c r="CE65" s="95" t="e">
        <f t="shared" si="50"/>
        <v>#VALUE!</v>
      </c>
      <c r="CF65" s="99" t="e">
        <f t="shared" si="156"/>
        <v>#DIV/0!</v>
      </c>
      <c r="CG65" s="23" t="e">
        <f t="shared" si="157"/>
        <v>#VALUE!</v>
      </c>
      <c r="CH65" s="95" t="e">
        <f t="shared" si="69"/>
        <v>#VALUE!</v>
      </c>
      <c r="CI65" s="96" t="e">
        <f t="shared" si="158"/>
        <v>#DIV/0!</v>
      </c>
      <c r="CJ65" s="23" t="e">
        <f t="shared" si="159"/>
        <v>#VALUE!</v>
      </c>
      <c r="CK65" s="95" t="e">
        <f t="shared" si="70"/>
        <v>#VALUE!</v>
      </c>
      <c r="CL65" s="96" t="e">
        <f t="shared" si="160"/>
        <v>#DIV/0!</v>
      </c>
    </row>
    <row r="66" spans="1:90" x14ac:dyDescent="0.2">
      <c r="A66" s="21">
        <v>5</v>
      </c>
      <c r="B66" s="22" t="str">
        <f>'Posters Trimestres'!A42</f>
        <v>Autre</v>
      </c>
      <c r="C66" s="23">
        <f>Saisie!A147</f>
        <v>0</v>
      </c>
      <c r="D66" s="23">
        <f>Saisie!B147</f>
        <v>0</v>
      </c>
      <c r="E66" s="23" t="str">
        <f>Saisie!C147</f>
        <v/>
      </c>
      <c r="F66" s="23">
        <f>Saisie!D147</f>
        <v>0</v>
      </c>
      <c r="G66" s="23">
        <f>Saisie!E147</f>
        <v>0</v>
      </c>
      <c r="H66" s="23">
        <f>Saisie!F147</f>
        <v>0</v>
      </c>
      <c r="I66" s="23">
        <f>Saisie!G147</f>
        <v>0</v>
      </c>
      <c r="J66" s="23">
        <f>Saisie!H147</f>
        <v>0</v>
      </c>
      <c r="K66" s="23">
        <f>Saisie!I147</f>
        <v>0</v>
      </c>
      <c r="L66" s="23">
        <f>Saisie!J147</f>
        <v>0</v>
      </c>
      <c r="M66" s="23">
        <f>Saisie!K147</f>
        <v>0</v>
      </c>
      <c r="N66" s="23">
        <f>Saisie!L147</f>
        <v>0</v>
      </c>
      <c r="O66" s="23">
        <f>Saisie!M147</f>
        <v>0</v>
      </c>
      <c r="P66" s="23">
        <f>Saisie!N147</f>
        <v>0</v>
      </c>
      <c r="Q66" s="23">
        <f>Saisie!O147</f>
        <v>0</v>
      </c>
      <c r="R66" s="23">
        <f>Saisie!P147</f>
        <v>0</v>
      </c>
      <c r="S66" s="23">
        <f>Saisie!Q147</f>
        <v>0</v>
      </c>
      <c r="T66" s="23">
        <f>Saisie!R147</f>
        <v>0</v>
      </c>
      <c r="U66" s="23">
        <f>Saisie!S147</f>
        <v>0</v>
      </c>
      <c r="V66" s="23">
        <f>Saisie!T147</f>
        <v>0</v>
      </c>
      <c r="W66" s="23">
        <f>Saisie!U147</f>
        <v>0</v>
      </c>
      <c r="X66" s="23">
        <f>Saisie!V147</f>
        <v>0</v>
      </c>
      <c r="Y66" s="23">
        <f>Saisie!W147</f>
        <v>0</v>
      </c>
      <c r="Z66" s="23">
        <f>Saisie!X147</f>
        <v>0</v>
      </c>
      <c r="AA66" s="23">
        <f>Saisie!Y147</f>
        <v>0</v>
      </c>
      <c r="AB66" s="23">
        <f>Saisie!Z147</f>
        <v>0</v>
      </c>
      <c r="AC66" s="23">
        <f>Saisie!AA147</f>
        <v>0</v>
      </c>
      <c r="AD66" s="23">
        <f>Saisie!AB147</f>
        <v>0</v>
      </c>
      <c r="AE66" s="23">
        <f>Saisie!AC147</f>
        <v>0</v>
      </c>
      <c r="AF66" s="23">
        <f>Saisie!AD147</f>
        <v>0</v>
      </c>
      <c r="AG66" s="23">
        <f>Saisie!AE147</f>
        <v>0</v>
      </c>
      <c r="AH66" s="23">
        <f>Saisie!AF147</f>
        <v>0</v>
      </c>
      <c r="AI66" s="23">
        <f>Saisie!AG147</f>
        <v>0</v>
      </c>
      <c r="AJ66" s="23">
        <f>Saisie!AH147</f>
        <v>0</v>
      </c>
      <c r="AK66" s="23">
        <f>Saisie!AI147</f>
        <v>0</v>
      </c>
      <c r="AL66" s="23">
        <f t="shared" si="89"/>
        <v>0</v>
      </c>
      <c r="AM66" s="23">
        <f t="shared" si="90"/>
        <v>0</v>
      </c>
      <c r="AN66" s="55" t="e">
        <f t="shared" ref="AN66:AN71" si="197">E66*G66*(volume_friction/1000)</f>
        <v>#VALUE!</v>
      </c>
      <c r="AO66" s="98" t="e">
        <f t="shared" si="55"/>
        <v>#VALUE!</v>
      </c>
      <c r="AP66" s="99" t="e">
        <f t="shared" ref="AP66:AP71" si="198">F66/G66/(volume_friction/1000)</f>
        <v>#DIV/0!</v>
      </c>
      <c r="AQ66" s="55" t="e">
        <f t="shared" ref="AQ66:AQ71" si="199">E66*I66*(volume_friction/1000)</f>
        <v>#VALUE!</v>
      </c>
      <c r="AR66" s="98" t="e">
        <f t="shared" si="56"/>
        <v>#VALUE!</v>
      </c>
      <c r="AS66" s="99" t="e">
        <f t="shared" ref="AS66:AS71" si="200">H66/I66/(volume_friction/1000)</f>
        <v>#DIV/0!</v>
      </c>
      <c r="AT66" s="55" t="e">
        <f t="shared" ref="AT66:AT71" si="201">E66*K66*(volume_friction/1000)</f>
        <v>#VALUE!</v>
      </c>
      <c r="AU66" s="98" t="e">
        <f t="shared" si="57"/>
        <v>#VALUE!</v>
      </c>
      <c r="AV66" s="99" t="e">
        <f t="shared" ref="AV66:AV71" si="202">J66/K66/(volume_friction/1000)</f>
        <v>#DIV/0!</v>
      </c>
      <c r="AW66" s="55" t="e">
        <f t="shared" ref="AW66:AW71" si="203">E66*M66*(volume_friction/1000)</f>
        <v>#VALUE!</v>
      </c>
      <c r="AX66" s="98" t="e">
        <f t="shared" si="58"/>
        <v>#VALUE!</v>
      </c>
      <c r="AY66" s="99" t="e">
        <f t="shared" ref="AY66:AY71" si="204">L66/M66/(volume_friction/1000)</f>
        <v>#DIV/0!</v>
      </c>
      <c r="AZ66" s="55" t="e">
        <f t="shared" ref="AZ66:AZ71" si="205">E66*O66*(volume_friction/1000)</f>
        <v>#VALUE!</v>
      </c>
      <c r="BA66" s="98" t="e">
        <f t="shared" si="59"/>
        <v>#VALUE!</v>
      </c>
      <c r="BB66" s="99" t="e">
        <f t="shared" ref="BB66:BB71" si="206">N66/O66/(volume_friction/1000)</f>
        <v>#DIV/0!</v>
      </c>
      <c r="BC66" s="55" t="e">
        <f t="shared" ref="BC66:BC71" si="207">E66*Q66*(volume_friction/1000)</f>
        <v>#VALUE!</v>
      </c>
      <c r="BD66" s="98" t="e">
        <f t="shared" si="60"/>
        <v>#VALUE!</v>
      </c>
      <c r="BE66" s="99" t="e">
        <f t="shared" ref="BE66:BE71" si="208">P66/Q66/(volume_friction/1000)</f>
        <v>#DIV/0!</v>
      </c>
      <c r="BF66" s="55" t="e">
        <f t="shared" ref="BF66:BF71" si="209">E66*S66*(volume_friction/1000)</f>
        <v>#VALUE!</v>
      </c>
      <c r="BG66" s="98" t="e">
        <f t="shared" si="61"/>
        <v>#VALUE!</v>
      </c>
      <c r="BH66" s="99" t="e">
        <f t="shared" ref="BH66:BH71" si="210">R66/S66/(volume_friction/1000)</f>
        <v>#DIV/0!</v>
      </c>
      <c r="BI66" s="55" t="e">
        <f t="shared" ref="BI66:BI71" si="211">E66*U66*(volume_friction/1000)</f>
        <v>#VALUE!</v>
      </c>
      <c r="BJ66" s="98" t="e">
        <f t="shared" si="62"/>
        <v>#VALUE!</v>
      </c>
      <c r="BK66" s="99" t="e">
        <f t="shared" ref="BK66:BK71" si="212">T66/U66/(volume_friction/1000)</f>
        <v>#DIV/0!</v>
      </c>
      <c r="BL66" s="55" t="e">
        <f t="shared" ref="BL66:BL71" si="213">E66*W66*(volume_friction/1000)</f>
        <v>#VALUE!</v>
      </c>
      <c r="BM66" s="98" t="e">
        <f t="shared" si="63"/>
        <v>#VALUE!</v>
      </c>
      <c r="BN66" s="99" t="e">
        <f t="shared" ref="BN66:BN71" si="214">V66/W66/(volume_friction/1000)</f>
        <v>#DIV/0!</v>
      </c>
      <c r="BO66" s="55" t="e">
        <f t="shared" ref="BO66:BO71" si="215">E66*Y66*(volume_friction/1000)</f>
        <v>#VALUE!</v>
      </c>
      <c r="BP66" s="98" t="e">
        <f t="shared" si="64"/>
        <v>#VALUE!</v>
      </c>
      <c r="BQ66" s="99" t="e">
        <f t="shared" ref="BQ66:BQ71" si="216">X66/Y66/(volume_friction/1000)</f>
        <v>#DIV/0!</v>
      </c>
      <c r="BR66" s="55" t="e">
        <f t="shared" ref="BR66:BR71" si="217">E66*AA66*(volume_friction/1000)</f>
        <v>#VALUE!</v>
      </c>
      <c r="BS66" s="98" t="e">
        <f t="shared" si="65"/>
        <v>#VALUE!</v>
      </c>
      <c r="BT66" s="99" t="e">
        <f t="shared" ref="BT66:BT71" si="218">Z66/AA66/(volume_friction/1000)</f>
        <v>#DIV/0!</v>
      </c>
      <c r="BU66" s="55" t="e">
        <f t="shared" ref="BU66:BU71" si="219">E66*AC66*(volume_friction/1000)</f>
        <v>#VALUE!</v>
      </c>
      <c r="BV66" s="98" t="e">
        <f t="shared" si="66"/>
        <v>#VALUE!</v>
      </c>
      <c r="BW66" s="99" t="e">
        <f t="shared" ref="BW66:BW71" si="220">AB66/AC66/(volume_friction/1000)</f>
        <v>#DIV/0!</v>
      </c>
      <c r="BX66" s="55" t="e">
        <f t="shared" ref="BX66:BX71" si="221">E66*AE66*(volume_friction/1000)</f>
        <v>#VALUE!</v>
      </c>
      <c r="BY66" s="98" t="e">
        <f t="shared" si="67"/>
        <v>#VALUE!</v>
      </c>
      <c r="BZ66" s="99" t="e">
        <f t="shared" ref="BZ66:BZ71" si="222">AD66/AE66/(volume_friction/1000)</f>
        <v>#DIV/0!</v>
      </c>
      <c r="CA66" s="55" t="e">
        <f t="shared" ref="CA66:CA71" si="223">E66*AG66*(volume_friction/1000)</f>
        <v>#VALUE!</v>
      </c>
      <c r="CB66" s="98" t="e">
        <f t="shared" si="68"/>
        <v>#VALUE!</v>
      </c>
      <c r="CC66" s="99" t="e">
        <f t="shared" ref="CC66:CC71" si="224">AF66/AG66/(volume_friction/1000)</f>
        <v>#DIV/0!</v>
      </c>
      <c r="CD66" s="55" t="e">
        <f t="shared" ref="CD66:CD71" si="225">E66*AI66*(volume_friction/1000)</f>
        <v>#VALUE!</v>
      </c>
      <c r="CE66" s="95" t="e">
        <f t="shared" si="50"/>
        <v>#VALUE!</v>
      </c>
      <c r="CF66" s="99" t="e">
        <f t="shared" ref="CF66:CF71" si="226">AH66/AI66/(volume_friction/1000)</f>
        <v>#DIV/0!</v>
      </c>
      <c r="CG66" s="23" t="e">
        <f t="shared" ref="CG66:CG71" si="227">E66*AK66*(volume_friction/1000)</f>
        <v>#VALUE!</v>
      </c>
      <c r="CH66" s="95" t="e">
        <f t="shared" si="69"/>
        <v>#VALUE!</v>
      </c>
      <c r="CI66" s="96" t="e">
        <f t="shared" ref="CI66:CI71" si="228">AJ66/AK66/(volume_friction/1000)</f>
        <v>#DIV/0!</v>
      </c>
      <c r="CJ66" s="23" t="e">
        <f t="shared" ref="CJ66:CJ71" si="229">E66*AM66*(volume_friction/1000)</f>
        <v>#VALUE!</v>
      </c>
      <c r="CK66" s="95" t="e">
        <f t="shared" si="70"/>
        <v>#VALUE!</v>
      </c>
      <c r="CL66" s="96" t="e">
        <f t="shared" ref="CL66:CL71" si="230">AL66/AM66/(volume_friction/1000)</f>
        <v>#DIV/0!</v>
      </c>
    </row>
    <row r="67" spans="1:90" x14ac:dyDescent="0.2">
      <c r="A67" s="21">
        <v>6</v>
      </c>
      <c r="B67" s="22" t="str">
        <f>'Posters Trimestres'!A42</f>
        <v>Autre</v>
      </c>
      <c r="C67" s="23">
        <f>Saisie!A148</f>
        <v>0</v>
      </c>
      <c r="D67" s="23">
        <f>Saisie!B148</f>
        <v>0</v>
      </c>
      <c r="E67" s="23" t="str">
        <f>Saisie!C148</f>
        <v/>
      </c>
      <c r="F67" s="23">
        <f>Saisie!D148</f>
        <v>0</v>
      </c>
      <c r="G67" s="23">
        <f>Saisie!E148</f>
        <v>0</v>
      </c>
      <c r="H67" s="23">
        <f>Saisie!F148</f>
        <v>0</v>
      </c>
      <c r="I67" s="23">
        <f>Saisie!G148</f>
        <v>0</v>
      </c>
      <c r="J67" s="23">
        <f>Saisie!H148</f>
        <v>0</v>
      </c>
      <c r="K67" s="23">
        <f>Saisie!I148</f>
        <v>0</v>
      </c>
      <c r="L67" s="23">
        <f>Saisie!J148</f>
        <v>0</v>
      </c>
      <c r="M67" s="23">
        <f>Saisie!K148</f>
        <v>0</v>
      </c>
      <c r="N67" s="23">
        <f>Saisie!L148</f>
        <v>0</v>
      </c>
      <c r="O67" s="23">
        <f>Saisie!M148</f>
        <v>0</v>
      </c>
      <c r="P67" s="23">
        <f>Saisie!N148</f>
        <v>0</v>
      </c>
      <c r="Q67" s="23">
        <f>Saisie!O148</f>
        <v>0</v>
      </c>
      <c r="R67" s="23">
        <f>Saisie!P148</f>
        <v>0</v>
      </c>
      <c r="S67" s="23">
        <f>Saisie!Q148</f>
        <v>0</v>
      </c>
      <c r="T67" s="23">
        <f>Saisie!R148</f>
        <v>0</v>
      </c>
      <c r="U67" s="23">
        <f>Saisie!S148</f>
        <v>0</v>
      </c>
      <c r="V67" s="23">
        <f>Saisie!T148</f>
        <v>0</v>
      </c>
      <c r="W67" s="23">
        <f>Saisie!U148</f>
        <v>0</v>
      </c>
      <c r="X67" s="23">
        <f>Saisie!V148</f>
        <v>0</v>
      </c>
      <c r="Y67" s="23">
        <f>Saisie!W148</f>
        <v>0</v>
      </c>
      <c r="Z67" s="23">
        <f>Saisie!X148</f>
        <v>0</v>
      </c>
      <c r="AA67" s="23">
        <f>Saisie!Y148</f>
        <v>0</v>
      </c>
      <c r="AB67" s="23">
        <f>Saisie!Z148</f>
        <v>0</v>
      </c>
      <c r="AC67" s="23">
        <f>Saisie!AA148</f>
        <v>0</v>
      </c>
      <c r="AD67" s="23">
        <f>Saisie!AB148</f>
        <v>0</v>
      </c>
      <c r="AE67" s="23">
        <f>Saisie!AC148</f>
        <v>0</v>
      </c>
      <c r="AF67" s="23">
        <f>Saisie!AD148</f>
        <v>0</v>
      </c>
      <c r="AG67" s="23">
        <f>Saisie!AE148</f>
        <v>0</v>
      </c>
      <c r="AH67" s="23">
        <f>Saisie!AF148</f>
        <v>0</v>
      </c>
      <c r="AI67" s="23">
        <f>Saisie!AG148</f>
        <v>0</v>
      </c>
      <c r="AJ67" s="23">
        <f>Saisie!AH148</f>
        <v>0</v>
      </c>
      <c r="AK67" s="23">
        <f>Saisie!AI148</f>
        <v>0</v>
      </c>
      <c r="AL67" s="23">
        <f t="shared" si="89"/>
        <v>0</v>
      </c>
      <c r="AM67" s="23">
        <f t="shared" si="90"/>
        <v>0</v>
      </c>
      <c r="AN67" s="55" t="e">
        <f t="shared" si="197"/>
        <v>#VALUE!</v>
      </c>
      <c r="AO67" s="98" t="e">
        <f t="shared" si="55"/>
        <v>#VALUE!</v>
      </c>
      <c r="AP67" s="99" t="e">
        <f t="shared" si="198"/>
        <v>#DIV/0!</v>
      </c>
      <c r="AQ67" s="55" t="e">
        <f t="shared" si="199"/>
        <v>#VALUE!</v>
      </c>
      <c r="AR67" s="98" t="e">
        <f t="shared" si="56"/>
        <v>#VALUE!</v>
      </c>
      <c r="AS67" s="99" t="e">
        <f t="shared" si="200"/>
        <v>#DIV/0!</v>
      </c>
      <c r="AT67" s="55" t="e">
        <f t="shared" si="201"/>
        <v>#VALUE!</v>
      </c>
      <c r="AU67" s="98" t="e">
        <f t="shared" si="57"/>
        <v>#VALUE!</v>
      </c>
      <c r="AV67" s="99" t="e">
        <f t="shared" si="202"/>
        <v>#DIV/0!</v>
      </c>
      <c r="AW67" s="55" t="e">
        <f t="shared" si="203"/>
        <v>#VALUE!</v>
      </c>
      <c r="AX67" s="98" t="e">
        <f t="shared" si="58"/>
        <v>#VALUE!</v>
      </c>
      <c r="AY67" s="99" t="e">
        <f t="shared" si="204"/>
        <v>#DIV/0!</v>
      </c>
      <c r="AZ67" s="55" t="e">
        <f t="shared" si="205"/>
        <v>#VALUE!</v>
      </c>
      <c r="BA67" s="98" t="e">
        <f t="shared" si="59"/>
        <v>#VALUE!</v>
      </c>
      <c r="BB67" s="99" t="e">
        <f t="shared" si="206"/>
        <v>#DIV/0!</v>
      </c>
      <c r="BC67" s="55" t="e">
        <f t="shared" si="207"/>
        <v>#VALUE!</v>
      </c>
      <c r="BD67" s="98" t="e">
        <f t="shared" si="60"/>
        <v>#VALUE!</v>
      </c>
      <c r="BE67" s="99" t="e">
        <f t="shared" si="208"/>
        <v>#DIV/0!</v>
      </c>
      <c r="BF67" s="55" t="e">
        <f t="shared" si="209"/>
        <v>#VALUE!</v>
      </c>
      <c r="BG67" s="98" t="e">
        <f t="shared" si="61"/>
        <v>#VALUE!</v>
      </c>
      <c r="BH67" s="99" t="e">
        <f t="shared" si="210"/>
        <v>#DIV/0!</v>
      </c>
      <c r="BI67" s="55" t="e">
        <f t="shared" si="211"/>
        <v>#VALUE!</v>
      </c>
      <c r="BJ67" s="98" t="e">
        <f t="shared" si="62"/>
        <v>#VALUE!</v>
      </c>
      <c r="BK67" s="99" t="e">
        <f t="shared" si="212"/>
        <v>#DIV/0!</v>
      </c>
      <c r="BL67" s="55" t="e">
        <f t="shared" si="213"/>
        <v>#VALUE!</v>
      </c>
      <c r="BM67" s="98" t="e">
        <f t="shared" si="63"/>
        <v>#VALUE!</v>
      </c>
      <c r="BN67" s="99" t="e">
        <f t="shared" si="214"/>
        <v>#DIV/0!</v>
      </c>
      <c r="BO67" s="55" t="e">
        <f t="shared" si="215"/>
        <v>#VALUE!</v>
      </c>
      <c r="BP67" s="98" t="e">
        <f t="shared" si="64"/>
        <v>#VALUE!</v>
      </c>
      <c r="BQ67" s="99" t="e">
        <f t="shared" si="216"/>
        <v>#DIV/0!</v>
      </c>
      <c r="BR67" s="55" t="e">
        <f t="shared" si="217"/>
        <v>#VALUE!</v>
      </c>
      <c r="BS67" s="98" t="e">
        <f t="shared" si="65"/>
        <v>#VALUE!</v>
      </c>
      <c r="BT67" s="99" t="e">
        <f t="shared" si="218"/>
        <v>#DIV/0!</v>
      </c>
      <c r="BU67" s="55" t="e">
        <f t="shared" si="219"/>
        <v>#VALUE!</v>
      </c>
      <c r="BV67" s="98" t="e">
        <f t="shared" si="66"/>
        <v>#VALUE!</v>
      </c>
      <c r="BW67" s="99" t="e">
        <f t="shared" si="220"/>
        <v>#DIV/0!</v>
      </c>
      <c r="BX67" s="55" t="e">
        <f t="shared" si="221"/>
        <v>#VALUE!</v>
      </c>
      <c r="BY67" s="98" t="e">
        <f t="shared" si="67"/>
        <v>#VALUE!</v>
      </c>
      <c r="BZ67" s="99" t="e">
        <f t="shared" si="222"/>
        <v>#DIV/0!</v>
      </c>
      <c r="CA67" s="55" t="e">
        <f t="shared" si="223"/>
        <v>#VALUE!</v>
      </c>
      <c r="CB67" s="98" t="e">
        <f t="shared" si="68"/>
        <v>#VALUE!</v>
      </c>
      <c r="CC67" s="99" t="e">
        <f t="shared" si="224"/>
        <v>#DIV/0!</v>
      </c>
      <c r="CD67" s="55" t="e">
        <f t="shared" si="225"/>
        <v>#VALUE!</v>
      </c>
      <c r="CE67" s="95" t="e">
        <f t="shared" ref="CE67:CE71" si="231">AH67/CD67</f>
        <v>#VALUE!</v>
      </c>
      <c r="CF67" s="99" t="e">
        <f t="shared" si="226"/>
        <v>#DIV/0!</v>
      </c>
      <c r="CG67" s="23" t="e">
        <f t="shared" si="227"/>
        <v>#VALUE!</v>
      </c>
      <c r="CH67" s="95" t="e">
        <f t="shared" ref="CH67:CH71" si="232">AJ67/CG67</f>
        <v>#VALUE!</v>
      </c>
      <c r="CI67" s="96" t="e">
        <f t="shared" si="228"/>
        <v>#DIV/0!</v>
      </c>
      <c r="CJ67" s="23" t="e">
        <f t="shared" si="229"/>
        <v>#VALUE!</v>
      </c>
      <c r="CK67" s="95" t="e">
        <f t="shared" si="70"/>
        <v>#VALUE!</v>
      </c>
      <c r="CL67" s="96" t="e">
        <f t="shared" si="230"/>
        <v>#DIV/0!</v>
      </c>
    </row>
    <row r="68" spans="1:90" x14ac:dyDescent="0.2">
      <c r="A68" s="21">
        <v>7</v>
      </c>
      <c r="B68" s="22" t="str">
        <f>'Posters Trimestres'!A42</f>
        <v>Autre</v>
      </c>
      <c r="C68" s="23">
        <f>Saisie!A149</f>
        <v>0</v>
      </c>
      <c r="D68" s="23">
        <f>Saisie!B149</f>
        <v>0</v>
      </c>
      <c r="E68" s="23" t="str">
        <f>Saisie!C149</f>
        <v/>
      </c>
      <c r="F68" s="23">
        <f>Saisie!D149</f>
        <v>0</v>
      </c>
      <c r="G68" s="23">
        <f>Saisie!E149</f>
        <v>0</v>
      </c>
      <c r="H68" s="23">
        <f>Saisie!F149</f>
        <v>0</v>
      </c>
      <c r="I68" s="23">
        <f>Saisie!G149</f>
        <v>0</v>
      </c>
      <c r="J68" s="23">
        <f>Saisie!H149</f>
        <v>0</v>
      </c>
      <c r="K68" s="23">
        <f>Saisie!I149</f>
        <v>0</v>
      </c>
      <c r="L68" s="23">
        <f>Saisie!J149</f>
        <v>0</v>
      </c>
      <c r="M68" s="23">
        <f>Saisie!K149</f>
        <v>0</v>
      </c>
      <c r="N68" s="23">
        <f>Saisie!L149</f>
        <v>0</v>
      </c>
      <c r="O68" s="23">
        <f>Saisie!M149</f>
        <v>0</v>
      </c>
      <c r="P68" s="23">
        <f>Saisie!N149</f>
        <v>0</v>
      </c>
      <c r="Q68" s="23">
        <f>Saisie!O149</f>
        <v>0</v>
      </c>
      <c r="R68" s="23">
        <f>Saisie!P149</f>
        <v>0</v>
      </c>
      <c r="S68" s="23">
        <f>Saisie!Q149</f>
        <v>0</v>
      </c>
      <c r="T68" s="23">
        <f>Saisie!R149</f>
        <v>0</v>
      </c>
      <c r="U68" s="23">
        <f>Saisie!S149</f>
        <v>0</v>
      </c>
      <c r="V68" s="23">
        <f>Saisie!T149</f>
        <v>0</v>
      </c>
      <c r="W68" s="23">
        <f>Saisie!U149</f>
        <v>0</v>
      </c>
      <c r="X68" s="23">
        <f>Saisie!V149</f>
        <v>0</v>
      </c>
      <c r="Y68" s="23">
        <f>Saisie!W149</f>
        <v>0</v>
      </c>
      <c r="Z68" s="23">
        <f>Saisie!X149</f>
        <v>0</v>
      </c>
      <c r="AA68" s="23">
        <f>Saisie!Y149</f>
        <v>0</v>
      </c>
      <c r="AB68" s="23">
        <f>Saisie!Z149</f>
        <v>0</v>
      </c>
      <c r="AC68" s="23">
        <f>Saisie!AA149</f>
        <v>0</v>
      </c>
      <c r="AD68" s="23">
        <f>Saisie!AB149</f>
        <v>0</v>
      </c>
      <c r="AE68" s="23">
        <f>Saisie!AC149</f>
        <v>0</v>
      </c>
      <c r="AF68" s="23">
        <f>Saisie!AD149</f>
        <v>0</v>
      </c>
      <c r="AG68" s="23">
        <f>Saisie!AE149</f>
        <v>0</v>
      </c>
      <c r="AH68" s="23">
        <f>Saisie!AF149</f>
        <v>0</v>
      </c>
      <c r="AI68" s="23">
        <f>Saisie!AG149</f>
        <v>0</v>
      </c>
      <c r="AJ68" s="23">
        <f>Saisie!AH149</f>
        <v>0</v>
      </c>
      <c r="AK68" s="23">
        <f>Saisie!AI149</f>
        <v>0</v>
      </c>
      <c r="AL68" s="23">
        <f t="shared" si="89"/>
        <v>0</v>
      </c>
      <c r="AM68" s="23">
        <f t="shared" si="90"/>
        <v>0</v>
      </c>
      <c r="AN68" s="55" t="e">
        <f t="shared" si="197"/>
        <v>#VALUE!</v>
      </c>
      <c r="AO68" s="98" t="e">
        <f t="shared" si="55"/>
        <v>#VALUE!</v>
      </c>
      <c r="AP68" s="99" t="e">
        <f t="shared" si="198"/>
        <v>#DIV/0!</v>
      </c>
      <c r="AQ68" s="55" t="e">
        <f t="shared" si="199"/>
        <v>#VALUE!</v>
      </c>
      <c r="AR68" s="98" t="e">
        <f t="shared" si="56"/>
        <v>#VALUE!</v>
      </c>
      <c r="AS68" s="99" t="e">
        <f t="shared" si="200"/>
        <v>#DIV/0!</v>
      </c>
      <c r="AT68" s="55" t="e">
        <f t="shared" si="201"/>
        <v>#VALUE!</v>
      </c>
      <c r="AU68" s="98" t="e">
        <f t="shared" si="57"/>
        <v>#VALUE!</v>
      </c>
      <c r="AV68" s="99" t="e">
        <f t="shared" si="202"/>
        <v>#DIV/0!</v>
      </c>
      <c r="AW68" s="55" t="e">
        <f t="shared" si="203"/>
        <v>#VALUE!</v>
      </c>
      <c r="AX68" s="98" t="e">
        <f t="shared" si="58"/>
        <v>#VALUE!</v>
      </c>
      <c r="AY68" s="99" t="e">
        <f t="shared" si="204"/>
        <v>#DIV/0!</v>
      </c>
      <c r="AZ68" s="55" t="e">
        <f t="shared" si="205"/>
        <v>#VALUE!</v>
      </c>
      <c r="BA68" s="98" t="e">
        <f t="shared" si="59"/>
        <v>#VALUE!</v>
      </c>
      <c r="BB68" s="99" t="e">
        <f t="shared" si="206"/>
        <v>#DIV/0!</v>
      </c>
      <c r="BC68" s="55" t="e">
        <f t="shared" si="207"/>
        <v>#VALUE!</v>
      </c>
      <c r="BD68" s="98" t="e">
        <f t="shared" si="60"/>
        <v>#VALUE!</v>
      </c>
      <c r="BE68" s="99" t="e">
        <f t="shared" si="208"/>
        <v>#DIV/0!</v>
      </c>
      <c r="BF68" s="55" t="e">
        <f t="shared" si="209"/>
        <v>#VALUE!</v>
      </c>
      <c r="BG68" s="98" t="e">
        <f t="shared" si="61"/>
        <v>#VALUE!</v>
      </c>
      <c r="BH68" s="99" t="e">
        <f t="shared" si="210"/>
        <v>#DIV/0!</v>
      </c>
      <c r="BI68" s="55" t="e">
        <f t="shared" si="211"/>
        <v>#VALUE!</v>
      </c>
      <c r="BJ68" s="98" t="e">
        <f t="shared" si="62"/>
        <v>#VALUE!</v>
      </c>
      <c r="BK68" s="99" t="e">
        <f t="shared" si="212"/>
        <v>#DIV/0!</v>
      </c>
      <c r="BL68" s="55" t="e">
        <f t="shared" si="213"/>
        <v>#VALUE!</v>
      </c>
      <c r="BM68" s="98" t="e">
        <f t="shared" si="63"/>
        <v>#VALUE!</v>
      </c>
      <c r="BN68" s="99" t="e">
        <f t="shared" si="214"/>
        <v>#DIV/0!</v>
      </c>
      <c r="BO68" s="55" t="e">
        <f t="shared" si="215"/>
        <v>#VALUE!</v>
      </c>
      <c r="BP68" s="98" t="e">
        <f t="shared" si="64"/>
        <v>#VALUE!</v>
      </c>
      <c r="BQ68" s="99" t="e">
        <f t="shared" si="216"/>
        <v>#DIV/0!</v>
      </c>
      <c r="BR68" s="55" t="e">
        <f t="shared" si="217"/>
        <v>#VALUE!</v>
      </c>
      <c r="BS68" s="98" t="e">
        <f t="shared" si="65"/>
        <v>#VALUE!</v>
      </c>
      <c r="BT68" s="99" t="e">
        <f t="shared" si="218"/>
        <v>#DIV/0!</v>
      </c>
      <c r="BU68" s="55" t="e">
        <f t="shared" si="219"/>
        <v>#VALUE!</v>
      </c>
      <c r="BV68" s="98" t="e">
        <f t="shared" si="66"/>
        <v>#VALUE!</v>
      </c>
      <c r="BW68" s="99" t="e">
        <f t="shared" si="220"/>
        <v>#DIV/0!</v>
      </c>
      <c r="BX68" s="55" t="e">
        <f t="shared" si="221"/>
        <v>#VALUE!</v>
      </c>
      <c r="BY68" s="98" t="e">
        <f t="shared" si="67"/>
        <v>#VALUE!</v>
      </c>
      <c r="BZ68" s="99" t="e">
        <f t="shared" si="222"/>
        <v>#DIV/0!</v>
      </c>
      <c r="CA68" s="55" t="e">
        <f t="shared" si="223"/>
        <v>#VALUE!</v>
      </c>
      <c r="CB68" s="98" t="e">
        <f t="shared" si="68"/>
        <v>#VALUE!</v>
      </c>
      <c r="CC68" s="99" t="e">
        <f t="shared" si="224"/>
        <v>#DIV/0!</v>
      </c>
      <c r="CD68" s="55" t="e">
        <f t="shared" si="225"/>
        <v>#VALUE!</v>
      </c>
      <c r="CE68" s="95" t="e">
        <f t="shared" si="231"/>
        <v>#VALUE!</v>
      </c>
      <c r="CF68" s="99" t="e">
        <f t="shared" si="226"/>
        <v>#DIV/0!</v>
      </c>
      <c r="CG68" s="23" t="e">
        <f t="shared" si="227"/>
        <v>#VALUE!</v>
      </c>
      <c r="CH68" s="95" t="e">
        <f t="shared" si="232"/>
        <v>#VALUE!</v>
      </c>
      <c r="CI68" s="96" t="e">
        <f t="shared" si="228"/>
        <v>#DIV/0!</v>
      </c>
      <c r="CJ68" s="23" t="e">
        <f t="shared" si="229"/>
        <v>#VALUE!</v>
      </c>
      <c r="CK68" s="95" t="e">
        <f t="shared" si="70"/>
        <v>#VALUE!</v>
      </c>
      <c r="CL68" s="96" t="e">
        <f t="shared" si="230"/>
        <v>#DIV/0!</v>
      </c>
    </row>
    <row r="69" spans="1:90" x14ac:dyDescent="0.2">
      <c r="A69" s="21">
        <v>8</v>
      </c>
      <c r="B69" s="22" t="str">
        <f>'Posters Trimestres'!A42</f>
        <v>Autre</v>
      </c>
      <c r="C69" s="23">
        <f>Saisie!A150</f>
        <v>0</v>
      </c>
      <c r="D69" s="23">
        <f>Saisie!B150</f>
        <v>0</v>
      </c>
      <c r="E69" s="23" t="str">
        <f>Saisie!C150</f>
        <v/>
      </c>
      <c r="F69" s="23">
        <f>Saisie!D150</f>
        <v>0</v>
      </c>
      <c r="G69" s="23">
        <f>Saisie!E150</f>
        <v>0</v>
      </c>
      <c r="H69" s="23">
        <f>Saisie!F150</f>
        <v>0</v>
      </c>
      <c r="I69" s="23">
        <f>Saisie!G150</f>
        <v>0</v>
      </c>
      <c r="J69" s="23">
        <f>Saisie!H150</f>
        <v>0</v>
      </c>
      <c r="K69" s="23">
        <f>Saisie!I150</f>
        <v>0</v>
      </c>
      <c r="L69" s="23">
        <f>Saisie!J150</f>
        <v>0</v>
      </c>
      <c r="M69" s="23">
        <f>Saisie!K150</f>
        <v>0</v>
      </c>
      <c r="N69" s="23">
        <f>Saisie!L150</f>
        <v>0</v>
      </c>
      <c r="O69" s="23">
        <f>Saisie!M150</f>
        <v>0</v>
      </c>
      <c r="P69" s="23">
        <f>Saisie!N150</f>
        <v>0</v>
      </c>
      <c r="Q69" s="23">
        <f>Saisie!O150</f>
        <v>0</v>
      </c>
      <c r="R69" s="23">
        <f>Saisie!P150</f>
        <v>0</v>
      </c>
      <c r="S69" s="23">
        <f>Saisie!Q150</f>
        <v>0</v>
      </c>
      <c r="T69" s="23">
        <f>Saisie!R150</f>
        <v>0</v>
      </c>
      <c r="U69" s="23">
        <f>Saisie!S150</f>
        <v>0</v>
      </c>
      <c r="V69" s="23">
        <f>Saisie!T150</f>
        <v>0</v>
      </c>
      <c r="W69" s="23">
        <f>Saisie!U150</f>
        <v>0</v>
      </c>
      <c r="X69" s="23">
        <f>Saisie!V150</f>
        <v>0</v>
      </c>
      <c r="Y69" s="23">
        <f>Saisie!W150</f>
        <v>0</v>
      </c>
      <c r="Z69" s="23">
        <f>Saisie!X150</f>
        <v>0</v>
      </c>
      <c r="AA69" s="23">
        <f>Saisie!Y150</f>
        <v>0</v>
      </c>
      <c r="AB69" s="23">
        <f>Saisie!Z150</f>
        <v>0</v>
      </c>
      <c r="AC69" s="23">
        <f>Saisie!AA150</f>
        <v>0</v>
      </c>
      <c r="AD69" s="23">
        <f>Saisie!AB150</f>
        <v>0</v>
      </c>
      <c r="AE69" s="23">
        <f>Saisie!AC150</f>
        <v>0</v>
      </c>
      <c r="AF69" s="23">
        <f>Saisie!AD150</f>
        <v>0</v>
      </c>
      <c r="AG69" s="23">
        <f>Saisie!AE150</f>
        <v>0</v>
      </c>
      <c r="AH69" s="23">
        <f>Saisie!AF150</f>
        <v>0</v>
      </c>
      <c r="AI69" s="23">
        <f>Saisie!AG150</f>
        <v>0</v>
      </c>
      <c r="AJ69" s="23">
        <f>Saisie!AH150</f>
        <v>0</v>
      </c>
      <c r="AK69" s="23">
        <f>Saisie!AI150</f>
        <v>0</v>
      </c>
      <c r="AL69" s="23">
        <f t="shared" si="89"/>
        <v>0</v>
      </c>
      <c r="AM69" s="23">
        <f t="shared" si="90"/>
        <v>0</v>
      </c>
      <c r="AN69" s="55" t="e">
        <f t="shared" si="197"/>
        <v>#VALUE!</v>
      </c>
      <c r="AO69" s="98" t="e">
        <f t="shared" si="55"/>
        <v>#VALUE!</v>
      </c>
      <c r="AP69" s="99" t="e">
        <f t="shared" si="198"/>
        <v>#DIV/0!</v>
      </c>
      <c r="AQ69" s="55" t="e">
        <f t="shared" si="199"/>
        <v>#VALUE!</v>
      </c>
      <c r="AR69" s="98" t="e">
        <f t="shared" si="56"/>
        <v>#VALUE!</v>
      </c>
      <c r="AS69" s="99" t="e">
        <f t="shared" si="200"/>
        <v>#DIV/0!</v>
      </c>
      <c r="AT69" s="55" t="e">
        <f t="shared" si="201"/>
        <v>#VALUE!</v>
      </c>
      <c r="AU69" s="98" t="e">
        <f t="shared" si="57"/>
        <v>#VALUE!</v>
      </c>
      <c r="AV69" s="99" t="e">
        <f t="shared" si="202"/>
        <v>#DIV/0!</v>
      </c>
      <c r="AW69" s="55" t="e">
        <f t="shared" si="203"/>
        <v>#VALUE!</v>
      </c>
      <c r="AX69" s="98" t="e">
        <f t="shared" si="58"/>
        <v>#VALUE!</v>
      </c>
      <c r="AY69" s="99" t="e">
        <f t="shared" si="204"/>
        <v>#DIV/0!</v>
      </c>
      <c r="AZ69" s="55" t="e">
        <f t="shared" si="205"/>
        <v>#VALUE!</v>
      </c>
      <c r="BA69" s="98" t="e">
        <f t="shared" si="59"/>
        <v>#VALUE!</v>
      </c>
      <c r="BB69" s="99" t="e">
        <f t="shared" si="206"/>
        <v>#DIV/0!</v>
      </c>
      <c r="BC69" s="55" t="e">
        <f t="shared" si="207"/>
        <v>#VALUE!</v>
      </c>
      <c r="BD69" s="98" t="e">
        <f t="shared" si="60"/>
        <v>#VALUE!</v>
      </c>
      <c r="BE69" s="99" t="e">
        <f t="shared" si="208"/>
        <v>#DIV/0!</v>
      </c>
      <c r="BF69" s="55" t="e">
        <f t="shared" si="209"/>
        <v>#VALUE!</v>
      </c>
      <c r="BG69" s="98" t="e">
        <f t="shared" si="61"/>
        <v>#VALUE!</v>
      </c>
      <c r="BH69" s="99" t="e">
        <f t="shared" si="210"/>
        <v>#DIV/0!</v>
      </c>
      <c r="BI69" s="55" t="e">
        <f t="shared" si="211"/>
        <v>#VALUE!</v>
      </c>
      <c r="BJ69" s="98" t="e">
        <f t="shared" si="62"/>
        <v>#VALUE!</v>
      </c>
      <c r="BK69" s="99" t="e">
        <f t="shared" si="212"/>
        <v>#DIV/0!</v>
      </c>
      <c r="BL69" s="55" t="e">
        <f t="shared" si="213"/>
        <v>#VALUE!</v>
      </c>
      <c r="BM69" s="98" t="e">
        <f t="shared" si="63"/>
        <v>#VALUE!</v>
      </c>
      <c r="BN69" s="99" t="e">
        <f t="shared" si="214"/>
        <v>#DIV/0!</v>
      </c>
      <c r="BO69" s="55" t="e">
        <f t="shared" si="215"/>
        <v>#VALUE!</v>
      </c>
      <c r="BP69" s="98" t="e">
        <f t="shared" si="64"/>
        <v>#VALUE!</v>
      </c>
      <c r="BQ69" s="99" t="e">
        <f t="shared" si="216"/>
        <v>#DIV/0!</v>
      </c>
      <c r="BR69" s="55" t="e">
        <f t="shared" si="217"/>
        <v>#VALUE!</v>
      </c>
      <c r="BS69" s="98" t="e">
        <f t="shared" si="65"/>
        <v>#VALUE!</v>
      </c>
      <c r="BT69" s="99" t="e">
        <f t="shared" si="218"/>
        <v>#DIV/0!</v>
      </c>
      <c r="BU69" s="55" t="e">
        <f t="shared" si="219"/>
        <v>#VALUE!</v>
      </c>
      <c r="BV69" s="98" t="e">
        <f t="shared" si="66"/>
        <v>#VALUE!</v>
      </c>
      <c r="BW69" s="99" t="e">
        <f t="shared" si="220"/>
        <v>#DIV/0!</v>
      </c>
      <c r="BX69" s="55" t="e">
        <f t="shared" si="221"/>
        <v>#VALUE!</v>
      </c>
      <c r="BY69" s="98" t="e">
        <f t="shared" si="67"/>
        <v>#VALUE!</v>
      </c>
      <c r="BZ69" s="99" t="e">
        <f t="shared" si="222"/>
        <v>#DIV/0!</v>
      </c>
      <c r="CA69" s="55" t="e">
        <f t="shared" si="223"/>
        <v>#VALUE!</v>
      </c>
      <c r="CB69" s="98" t="e">
        <f t="shared" si="68"/>
        <v>#VALUE!</v>
      </c>
      <c r="CC69" s="99" t="e">
        <f t="shared" si="224"/>
        <v>#DIV/0!</v>
      </c>
      <c r="CD69" s="55" t="e">
        <f t="shared" si="225"/>
        <v>#VALUE!</v>
      </c>
      <c r="CE69" s="95" t="e">
        <f t="shared" si="231"/>
        <v>#VALUE!</v>
      </c>
      <c r="CF69" s="99" t="e">
        <f t="shared" si="226"/>
        <v>#DIV/0!</v>
      </c>
      <c r="CG69" s="23" t="e">
        <f t="shared" si="227"/>
        <v>#VALUE!</v>
      </c>
      <c r="CH69" s="95" t="e">
        <f t="shared" si="232"/>
        <v>#VALUE!</v>
      </c>
      <c r="CI69" s="96" t="e">
        <f t="shared" si="228"/>
        <v>#DIV/0!</v>
      </c>
      <c r="CJ69" s="23" t="e">
        <f t="shared" si="229"/>
        <v>#VALUE!</v>
      </c>
      <c r="CK69" s="95" t="e">
        <f t="shared" si="70"/>
        <v>#VALUE!</v>
      </c>
      <c r="CL69" s="96" t="e">
        <f t="shared" si="230"/>
        <v>#DIV/0!</v>
      </c>
    </row>
    <row r="70" spans="1:90" x14ac:dyDescent="0.2">
      <c r="A70" s="21">
        <v>9</v>
      </c>
      <c r="B70" s="22" t="str">
        <f>'Posters Trimestres'!A42</f>
        <v>Autre</v>
      </c>
      <c r="C70" s="23">
        <f>Saisie!A151</f>
        <v>0</v>
      </c>
      <c r="D70" s="23">
        <f>Saisie!B151</f>
        <v>0</v>
      </c>
      <c r="E70" s="23" t="str">
        <f>Saisie!C151</f>
        <v/>
      </c>
      <c r="F70" s="23">
        <f>Saisie!D151</f>
        <v>0</v>
      </c>
      <c r="G70" s="23">
        <f>Saisie!E151</f>
        <v>0</v>
      </c>
      <c r="H70" s="23">
        <f>Saisie!F151</f>
        <v>0</v>
      </c>
      <c r="I70" s="23">
        <f>Saisie!G151</f>
        <v>0</v>
      </c>
      <c r="J70" s="23">
        <f>Saisie!H151</f>
        <v>0</v>
      </c>
      <c r="K70" s="23">
        <f>Saisie!I151</f>
        <v>0</v>
      </c>
      <c r="L70" s="23">
        <f>Saisie!J151</f>
        <v>0</v>
      </c>
      <c r="M70" s="23">
        <f>Saisie!K151</f>
        <v>0</v>
      </c>
      <c r="N70" s="23">
        <f>Saisie!L151</f>
        <v>0</v>
      </c>
      <c r="O70" s="23">
        <f>Saisie!M151</f>
        <v>0</v>
      </c>
      <c r="P70" s="23">
        <f>Saisie!N151</f>
        <v>0</v>
      </c>
      <c r="Q70" s="23">
        <f>Saisie!O151</f>
        <v>0</v>
      </c>
      <c r="R70" s="23">
        <f>Saisie!P151</f>
        <v>0</v>
      </c>
      <c r="S70" s="23">
        <f>Saisie!Q151</f>
        <v>0</v>
      </c>
      <c r="T70" s="23">
        <f>Saisie!R151</f>
        <v>0</v>
      </c>
      <c r="U70" s="23">
        <f>Saisie!S151</f>
        <v>0</v>
      </c>
      <c r="V70" s="23">
        <f>Saisie!T151</f>
        <v>0</v>
      </c>
      <c r="W70" s="23">
        <f>Saisie!U151</f>
        <v>0</v>
      </c>
      <c r="X70" s="23">
        <f>Saisie!V151</f>
        <v>0</v>
      </c>
      <c r="Y70" s="23">
        <f>Saisie!W151</f>
        <v>0</v>
      </c>
      <c r="Z70" s="23">
        <f>Saisie!X151</f>
        <v>0</v>
      </c>
      <c r="AA70" s="23">
        <f>Saisie!Y151</f>
        <v>0</v>
      </c>
      <c r="AB70" s="23">
        <f>Saisie!Z151</f>
        <v>0</v>
      </c>
      <c r="AC70" s="23">
        <f>Saisie!AA151</f>
        <v>0</v>
      </c>
      <c r="AD70" s="23">
        <f>Saisie!AB151</f>
        <v>0</v>
      </c>
      <c r="AE70" s="23">
        <f>Saisie!AC151</f>
        <v>0</v>
      </c>
      <c r="AF70" s="23">
        <f>Saisie!AD151</f>
        <v>0</v>
      </c>
      <c r="AG70" s="23">
        <f>Saisie!AE151</f>
        <v>0</v>
      </c>
      <c r="AH70" s="23">
        <f>Saisie!AF151</f>
        <v>0</v>
      </c>
      <c r="AI70" s="23">
        <f>Saisie!AG151</f>
        <v>0</v>
      </c>
      <c r="AJ70" s="23">
        <f>Saisie!AH151</f>
        <v>0</v>
      </c>
      <c r="AK70" s="23">
        <f>Saisie!AI151</f>
        <v>0</v>
      </c>
      <c r="AL70" s="23">
        <f t="shared" si="89"/>
        <v>0</v>
      </c>
      <c r="AM70" s="23">
        <f t="shared" si="90"/>
        <v>0</v>
      </c>
      <c r="AN70" s="23" t="e">
        <f t="shared" si="197"/>
        <v>#VALUE!</v>
      </c>
      <c r="AO70" s="95" t="e">
        <f t="shared" si="55"/>
        <v>#VALUE!</v>
      </c>
      <c r="AP70" s="96" t="e">
        <f t="shared" si="198"/>
        <v>#DIV/0!</v>
      </c>
      <c r="AQ70" s="23" t="e">
        <f t="shared" si="199"/>
        <v>#VALUE!</v>
      </c>
      <c r="AR70" s="95" t="e">
        <f t="shared" si="56"/>
        <v>#VALUE!</v>
      </c>
      <c r="AS70" s="96" t="e">
        <f t="shared" si="200"/>
        <v>#DIV/0!</v>
      </c>
      <c r="AT70" s="23" t="e">
        <f t="shared" si="201"/>
        <v>#VALUE!</v>
      </c>
      <c r="AU70" s="95" t="e">
        <f t="shared" si="57"/>
        <v>#VALUE!</v>
      </c>
      <c r="AV70" s="96" t="e">
        <f t="shared" si="202"/>
        <v>#DIV/0!</v>
      </c>
      <c r="AW70" s="23" t="e">
        <f t="shared" si="203"/>
        <v>#VALUE!</v>
      </c>
      <c r="AX70" s="95" t="e">
        <f t="shared" si="58"/>
        <v>#VALUE!</v>
      </c>
      <c r="AY70" s="96" t="e">
        <f t="shared" si="204"/>
        <v>#DIV/0!</v>
      </c>
      <c r="AZ70" s="23" t="e">
        <f t="shared" si="205"/>
        <v>#VALUE!</v>
      </c>
      <c r="BA70" s="95" t="e">
        <f t="shared" si="59"/>
        <v>#VALUE!</v>
      </c>
      <c r="BB70" s="96" t="e">
        <f t="shared" si="206"/>
        <v>#DIV/0!</v>
      </c>
      <c r="BC70" s="23" t="e">
        <f t="shared" si="207"/>
        <v>#VALUE!</v>
      </c>
      <c r="BD70" s="95" t="e">
        <f t="shared" si="60"/>
        <v>#VALUE!</v>
      </c>
      <c r="BE70" s="96" t="e">
        <f t="shared" si="208"/>
        <v>#DIV/0!</v>
      </c>
      <c r="BF70" s="23" t="e">
        <f t="shared" si="209"/>
        <v>#VALUE!</v>
      </c>
      <c r="BG70" s="95" t="e">
        <f t="shared" si="61"/>
        <v>#VALUE!</v>
      </c>
      <c r="BH70" s="96" t="e">
        <f t="shared" si="210"/>
        <v>#DIV/0!</v>
      </c>
      <c r="BI70" s="23" t="e">
        <f t="shared" si="211"/>
        <v>#VALUE!</v>
      </c>
      <c r="BJ70" s="95" t="e">
        <f t="shared" si="62"/>
        <v>#VALUE!</v>
      </c>
      <c r="BK70" s="96" t="e">
        <f t="shared" si="212"/>
        <v>#DIV/0!</v>
      </c>
      <c r="BL70" s="23" t="e">
        <f t="shared" si="213"/>
        <v>#VALUE!</v>
      </c>
      <c r="BM70" s="95" t="e">
        <f t="shared" si="63"/>
        <v>#VALUE!</v>
      </c>
      <c r="BN70" s="96" t="e">
        <f t="shared" si="214"/>
        <v>#DIV/0!</v>
      </c>
      <c r="BO70" s="23" t="e">
        <f t="shared" si="215"/>
        <v>#VALUE!</v>
      </c>
      <c r="BP70" s="95" t="e">
        <f t="shared" si="64"/>
        <v>#VALUE!</v>
      </c>
      <c r="BQ70" s="96" t="e">
        <f t="shared" si="216"/>
        <v>#DIV/0!</v>
      </c>
      <c r="BR70" s="23" t="e">
        <f t="shared" si="217"/>
        <v>#VALUE!</v>
      </c>
      <c r="BS70" s="95" t="e">
        <f t="shared" si="65"/>
        <v>#VALUE!</v>
      </c>
      <c r="BT70" s="96" t="e">
        <f t="shared" si="218"/>
        <v>#DIV/0!</v>
      </c>
      <c r="BU70" s="23" t="e">
        <f t="shared" si="219"/>
        <v>#VALUE!</v>
      </c>
      <c r="BV70" s="95" t="e">
        <f t="shared" si="66"/>
        <v>#VALUE!</v>
      </c>
      <c r="BW70" s="96" t="e">
        <f t="shared" si="220"/>
        <v>#DIV/0!</v>
      </c>
      <c r="BX70" s="23" t="e">
        <f t="shared" si="221"/>
        <v>#VALUE!</v>
      </c>
      <c r="BY70" s="95" t="e">
        <f t="shared" si="67"/>
        <v>#VALUE!</v>
      </c>
      <c r="BZ70" s="96" t="e">
        <f t="shared" si="222"/>
        <v>#DIV/0!</v>
      </c>
      <c r="CA70" s="23" t="e">
        <f t="shared" si="223"/>
        <v>#VALUE!</v>
      </c>
      <c r="CB70" s="95" t="e">
        <f t="shared" si="68"/>
        <v>#VALUE!</v>
      </c>
      <c r="CC70" s="96" t="e">
        <f t="shared" si="224"/>
        <v>#DIV/0!</v>
      </c>
      <c r="CD70" s="23" t="e">
        <f t="shared" si="225"/>
        <v>#VALUE!</v>
      </c>
      <c r="CE70" s="95" t="e">
        <f t="shared" si="231"/>
        <v>#VALUE!</v>
      </c>
      <c r="CF70" s="96" t="e">
        <f t="shared" si="226"/>
        <v>#DIV/0!</v>
      </c>
      <c r="CG70" s="23" t="e">
        <f t="shared" si="227"/>
        <v>#VALUE!</v>
      </c>
      <c r="CH70" s="95" t="e">
        <f t="shared" si="232"/>
        <v>#VALUE!</v>
      </c>
      <c r="CI70" s="96" t="e">
        <f t="shared" si="228"/>
        <v>#DIV/0!</v>
      </c>
      <c r="CJ70" s="23" t="e">
        <f t="shared" si="229"/>
        <v>#VALUE!</v>
      </c>
      <c r="CK70" s="95" t="e">
        <f t="shared" si="70"/>
        <v>#VALUE!</v>
      </c>
      <c r="CL70" s="96" t="e">
        <f t="shared" si="230"/>
        <v>#DIV/0!</v>
      </c>
    </row>
    <row r="71" spans="1:90" s="56" customFormat="1" x14ac:dyDescent="0.2">
      <c r="A71" s="53">
        <v>10</v>
      </c>
      <c r="B71" s="54" t="str">
        <f>'Posters Trimestres'!A42</f>
        <v>Autre</v>
      </c>
      <c r="C71" s="55">
        <f>Saisie!A152</f>
        <v>0</v>
      </c>
      <c r="D71" s="55">
        <f>Saisie!B152</f>
        <v>0</v>
      </c>
      <c r="E71" s="55" t="str">
        <f>Saisie!C152</f>
        <v/>
      </c>
      <c r="F71" s="55">
        <f>Saisie!D152</f>
        <v>0</v>
      </c>
      <c r="G71" s="55">
        <f>Saisie!E152</f>
        <v>0</v>
      </c>
      <c r="H71" s="55">
        <f>Saisie!F152</f>
        <v>0</v>
      </c>
      <c r="I71" s="55">
        <f>Saisie!G152</f>
        <v>0</v>
      </c>
      <c r="J71" s="55">
        <f>Saisie!H152</f>
        <v>0</v>
      </c>
      <c r="K71" s="55">
        <f>Saisie!I152</f>
        <v>0</v>
      </c>
      <c r="L71" s="55">
        <f>Saisie!J152</f>
        <v>0</v>
      </c>
      <c r="M71" s="55">
        <f>Saisie!K152</f>
        <v>0</v>
      </c>
      <c r="N71" s="55">
        <f>Saisie!L152</f>
        <v>0</v>
      </c>
      <c r="O71" s="55">
        <f>Saisie!M152</f>
        <v>0</v>
      </c>
      <c r="P71" s="55">
        <f>Saisie!N152</f>
        <v>0</v>
      </c>
      <c r="Q71" s="55">
        <f>Saisie!O152</f>
        <v>0</v>
      </c>
      <c r="R71" s="55">
        <f>Saisie!P152</f>
        <v>0</v>
      </c>
      <c r="S71" s="55">
        <f>Saisie!Q152</f>
        <v>0</v>
      </c>
      <c r="T71" s="55">
        <f>Saisie!R152</f>
        <v>0</v>
      </c>
      <c r="U71" s="55">
        <f>Saisie!S152</f>
        <v>0</v>
      </c>
      <c r="V71" s="55">
        <f>Saisie!T152</f>
        <v>0</v>
      </c>
      <c r="W71" s="55">
        <f>Saisie!U152</f>
        <v>0</v>
      </c>
      <c r="X71" s="55">
        <f>Saisie!V152</f>
        <v>0</v>
      </c>
      <c r="Y71" s="55">
        <f>Saisie!W152</f>
        <v>0</v>
      </c>
      <c r="Z71" s="55">
        <f>Saisie!X152</f>
        <v>0</v>
      </c>
      <c r="AA71" s="55">
        <f>Saisie!Y152</f>
        <v>0</v>
      </c>
      <c r="AB71" s="55">
        <f>Saisie!Z152</f>
        <v>0</v>
      </c>
      <c r="AC71" s="55">
        <f>Saisie!AA152</f>
        <v>0</v>
      </c>
      <c r="AD71" s="55">
        <f>Saisie!AB152</f>
        <v>0</v>
      </c>
      <c r="AE71" s="55">
        <f>Saisie!AC152</f>
        <v>0</v>
      </c>
      <c r="AF71" s="55">
        <f>Saisie!AD152</f>
        <v>0</v>
      </c>
      <c r="AG71" s="55">
        <f>Saisie!AE152</f>
        <v>0</v>
      </c>
      <c r="AH71" s="55">
        <f>Saisie!AF152</f>
        <v>0</v>
      </c>
      <c r="AI71" s="55">
        <f>Saisie!AG152</f>
        <v>0</v>
      </c>
      <c r="AJ71" s="55">
        <f>Saisie!AH152</f>
        <v>0</v>
      </c>
      <c r="AK71" s="55">
        <f>Saisie!AI152</f>
        <v>0</v>
      </c>
      <c r="AL71" s="23">
        <f t="shared" si="89"/>
        <v>0</v>
      </c>
      <c r="AM71" s="23">
        <f t="shared" si="90"/>
        <v>0</v>
      </c>
      <c r="AN71" s="55" t="e">
        <f t="shared" si="197"/>
        <v>#VALUE!</v>
      </c>
      <c r="AO71" s="98" t="e">
        <f t="shared" si="55"/>
        <v>#VALUE!</v>
      </c>
      <c r="AP71" s="99" t="e">
        <f t="shared" si="198"/>
        <v>#DIV/0!</v>
      </c>
      <c r="AQ71" s="55" t="e">
        <f t="shared" si="199"/>
        <v>#VALUE!</v>
      </c>
      <c r="AR71" s="98" t="e">
        <f t="shared" si="56"/>
        <v>#VALUE!</v>
      </c>
      <c r="AS71" s="99" t="e">
        <f t="shared" si="200"/>
        <v>#DIV/0!</v>
      </c>
      <c r="AT71" s="55" t="e">
        <f t="shared" si="201"/>
        <v>#VALUE!</v>
      </c>
      <c r="AU71" s="98" t="e">
        <f t="shared" si="57"/>
        <v>#VALUE!</v>
      </c>
      <c r="AV71" s="99" t="e">
        <f t="shared" si="202"/>
        <v>#DIV/0!</v>
      </c>
      <c r="AW71" s="55" t="e">
        <f t="shared" si="203"/>
        <v>#VALUE!</v>
      </c>
      <c r="AX71" s="98" t="e">
        <f t="shared" si="58"/>
        <v>#VALUE!</v>
      </c>
      <c r="AY71" s="99" t="e">
        <f t="shared" si="204"/>
        <v>#DIV/0!</v>
      </c>
      <c r="AZ71" s="55" t="e">
        <f t="shared" si="205"/>
        <v>#VALUE!</v>
      </c>
      <c r="BA71" s="98" t="e">
        <f t="shared" si="59"/>
        <v>#VALUE!</v>
      </c>
      <c r="BB71" s="99" t="e">
        <f t="shared" si="206"/>
        <v>#DIV/0!</v>
      </c>
      <c r="BC71" s="55" t="e">
        <f t="shared" si="207"/>
        <v>#VALUE!</v>
      </c>
      <c r="BD71" s="98" t="e">
        <f t="shared" si="60"/>
        <v>#VALUE!</v>
      </c>
      <c r="BE71" s="99" t="e">
        <f t="shared" si="208"/>
        <v>#DIV/0!</v>
      </c>
      <c r="BF71" s="55" t="e">
        <f t="shared" si="209"/>
        <v>#VALUE!</v>
      </c>
      <c r="BG71" s="98" t="e">
        <f t="shared" si="61"/>
        <v>#VALUE!</v>
      </c>
      <c r="BH71" s="99" t="e">
        <f t="shared" si="210"/>
        <v>#DIV/0!</v>
      </c>
      <c r="BI71" s="55" t="e">
        <f t="shared" si="211"/>
        <v>#VALUE!</v>
      </c>
      <c r="BJ71" s="98" t="e">
        <f t="shared" si="62"/>
        <v>#VALUE!</v>
      </c>
      <c r="BK71" s="99" t="e">
        <f t="shared" si="212"/>
        <v>#DIV/0!</v>
      </c>
      <c r="BL71" s="55" t="e">
        <f t="shared" si="213"/>
        <v>#VALUE!</v>
      </c>
      <c r="BM71" s="98" t="e">
        <f t="shared" si="63"/>
        <v>#VALUE!</v>
      </c>
      <c r="BN71" s="99" t="e">
        <f t="shared" si="214"/>
        <v>#DIV/0!</v>
      </c>
      <c r="BO71" s="55" t="e">
        <f t="shared" si="215"/>
        <v>#VALUE!</v>
      </c>
      <c r="BP71" s="98" t="e">
        <f t="shared" si="64"/>
        <v>#VALUE!</v>
      </c>
      <c r="BQ71" s="99" t="e">
        <f t="shared" si="216"/>
        <v>#DIV/0!</v>
      </c>
      <c r="BR71" s="55" t="e">
        <f t="shared" si="217"/>
        <v>#VALUE!</v>
      </c>
      <c r="BS71" s="98" t="e">
        <f t="shared" si="65"/>
        <v>#VALUE!</v>
      </c>
      <c r="BT71" s="99" t="e">
        <f t="shared" si="218"/>
        <v>#DIV/0!</v>
      </c>
      <c r="BU71" s="55" t="e">
        <f t="shared" si="219"/>
        <v>#VALUE!</v>
      </c>
      <c r="BV71" s="98" t="e">
        <f t="shared" si="66"/>
        <v>#VALUE!</v>
      </c>
      <c r="BW71" s="99" t="e">
        <f t="shared" si="220"/>
        <v>#DIV/0!</v>
      </c>
      <c r="BX71" s="55" t="e">
        <f t="shared" si="221"/>
        <v>#VALUE!</v>
      </c>
      <c r="BY71" s="98" t="e">
        <f t="shared" si="67"/>
        <v>#VALUE!</v>
      </c>
      <c r="BZ71" s="99" t="e">
        <f t="shared" si="222"/>
        <v>#DIV/0!</v>
      </c>
      <c r="CA71" s="55" t="e">
        <f t="shared" si="223"/>
        <v>#VALUE!</v>
      </c>
      <c r="CB71" s="98" t="e">
        <f t="shared" si="68"/>
        <v>#VALUE!</v>
      </c>
      <c r="CC71" s="99" t="e">
        <f t="shared" si="224"/>
        <v>#DIV/0!</v>
      </c>
      <c r="CD71" s="55" t="e">
        <f t="shared" si="225"/>
        <v>#VALUE!</v>
      </c>
      <c r="CE71" s="98" t="e">
        <f t="shared" si="231"/>
        <v>#VALUE!</v>
      </c>
      <c r="CF71" s="99" t="e">
        <f t="shared" si="226"/>
        <v>#DIV/0!</v>
      </c>
      <c r="CG71" s="55" t="e">
        <f t="shared" si="227"/>
        <v>#VALUE!</v>
      </c>
      <c r="CH71" s="98" t="e">
        <f t="shared" si="232"/>
        <v>#VALUE!</v>
      </c>
      <c r="CI71" s="99" t="e">
        <f t="shared" si="228"/>
        <v>#DIV/0!</v>
      </c>
      <c r="CJ71" s="55" t="e">
        <f t="shared" si="229"/>
        <v>#VALUE!</v>
      </c>
      <c r="CK71" s="98" t="e">
        <f t="shared" si="70"/>
        <v>#VALUE!</v>
      </c>
      <c r="CL71" s="99" t="e">
        <f t="shared" si="230"/>
        <v>#DIV/0!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22</vt:i4>
      </vt:variant>
    </vt:vector>
  </HeadingPairs>
  <TitlesOfParts>
    <vt:vector size="27" baseType="lpstr">
      <vt:lpstr>Infos</vt:lpstr>
      <vt:lpstr>Saisie</vt:lpstr>
      <vt:lpstr>Posters mois</vt:lpstr>
      <vt:lpstr>Posters Trimestres</vt:lpstr>
      <vt:lpstr>bdd</vt:lpstr>
      <vt:lpstr>bdd_services</vt:lpstr>
      <vt:lpstr>choix_service</vt:lpstr>
      <vt:lpstr>choix_service2</vt:lpstr>
      <vt:lpstr>dt_autre</vt:lpstr>
      <vt:lpstr>dt_chirurgie</vt:lpstr>
      <vt:lpstr>dt_go</vt:lpstr>
      <vt:lpstr>dt_medecine</vt:lpstr>
      <vt:lpstr>dt_rea</vt:lpstr>
      <vt:lpstr>dt_sld</vt:lpstr>
      <vt:lpstr>dt_ssr</vt:lpstr>
      <vt:lpstr>etab</vt:lpstr>
      <vt:lpstr>liste_autre</vt:lpstr>
      <vt:lpstr>liste_chirurgie</vt:lpstr>
      <vt:lpstr>liste_go</vt:lpstr>
      <vt:lpstr>liste_medecine</vt:lpstr>
      <vt:lpstr>liste_rea</vt:lpstr>
      <vt:lpstr>liste_sld</vt:lpstr>
      <vt:lpstr>liste_ssr</vt:lpstr>
      <vt:lpstr>saisie</vt:lpstr>
      <vt:lpstr>volume_friction</vt:lpstr>
      <vt:lpstr>'Posters mois'!Zone_d_impression</vt:lpstr>
      <vt:lpstr>'Posters Trimestres'!Zone_d_impression</vt:lpstr>
    </vt:vector>
  </TitlesOfParts>
  <Company>CHRU Tours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DIH31643</dc:creator>
  <cp:lastModifiedBy>BORGEY FRANCE</cp:lastModifiedBy>
  <cp:lastPrinted>2024-01-30T15:35:46Z</cp:lastPrinted>
  <dcterms:created xsi:type="dcterms:W3CDTF">2017-05-02T10:24:17Z</dcterms:created>
  <dcterms:modified xsi:type="dcterms:W3CDTF">2025-04-23T10:37:17Z</dcterms:modified>
</cp:coreProperties>
</file>