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H:\RRH\Secrétariat 2019\GT_HdM-Suite\Indicateur ICSHA_Revu-2019\"/>
    </mc:Choice>
  </mc:AlternateContent>
  <bookViews>
    <workbookView xWindow="-15" yWindow="-15" windowWidth="20730" windowHeight="6195" activeTab="2"/>
  </bookViews>
  <sheets>
    <sheet name="Infos" sheetId="4" r:id="rId1"/>
    <sheet name="Saisie" sheetId="16" r:id="rId2"/>
    <sheet name="Poster" sheetId="14" r:id="rId3"/>
    <sheet name="bdd" sheetId="17" state="hidden" r:id="rId4"/>
  </sheets>
  <definedNames>
    <definedName name="bdd_services">bdd!$1:$1048576</definedName>
    <definedName name="choix_service">Poster!$C$4</definedName>
    <definedName name="dt_autre">Saisie!$A$131:$C$137</definedName>
    <definedName name="dt_chirurgie">Saisie!$A$27:$C$29</definedName>
    <definedName name="dt_go">Saisie!$A$48:$C$51</definedName>
    <definedName name="dt_medecine">Saisie!$A$4:$C$8</definedName>
    <definedName name="dt_rea">Saisie!$A$71:$C$72</definedName>
    <definedName name="dt_sld">Saisie!$A$111:$C$112</definedName>
    <definedName name="dt_ssr">Saisie!$A$91:$C$92</definedName>
    <definedName name="etab">Infos!$D$3</definedName>
    <definedName name="liste_autre">Saisie!$A$141:$B$150</definedName>
    <definedName name="liste_chirurgie">Saisie!$A$33:$B$42</definedName>
    <definedName name="liste_go">Saisie!$A$55:$B$64</definedName>
    <definedName name="liste_medecine">Saisie!$A$12:$B$21</definedName>
    <definedName name="liste_rea">Saisie!$A$76:$B$85</definedName>
    <definedName name="liste_sld">Saisie!$A$116:$B$125</definedName>
    <definedName name="liste_ssr">Saisie!$A$96:$B$105</definedName>
    <definedName name="saisie">Saisie!$1:$1048576</definedName>
    <definedName name="volume_friction">Poster!$A$33</definedName>
    <definedName name="_xlnm.Print_Area" localSheetId="2">Poster!$F$2:$P$24</definedName>
  </definedNames>
  <calcPr calcId="152511"/>
</workbook>
</file>

<file path=xl/calcChain.xml><?xml version="1.0" encoding="utf-8"?>
<calcChain xmlns="http://schemas.openxmlformats.org/spreadsheetml/2006/main">
  <c r="I5" i="14" l="1"/>
  <c r="H12" i="16"/>
  <c r="J2" i="17" s="1"/>
  <c r="C18" i="16"/>
  <c r="E8" i="17" s="1"/>
  <c r="F18" i="16"/>
  <c r="G18" i="16"/>
  <c r="I8" i="17" s="1"/>
  <c r="H18" i="16"/>
  <c r="J8" i="17" s="1"/>
  <c r="K18" i="16"/>
  <c r="L18" i="16"/>
  <c r="N8" i="17" s="1"/>
  <c r="M18" i="16"/>
  <c r="O8" i="17" s="1"/>
  <c r="P18" i="16"/>
  <c r="Q18" i="16"/>
  <c r="S8" i="17" s="1"/>
  <c r="R18" i="16"/>
  <c r="T8" i="17" s="1"/>
  <c r="U18" i="16"/>
  <c r="V18" i="16"/>
  <c r="X8" i="17" s="1"/>
  <c r="W18" i="16"/>
  <c r="Y8" i="17" s="1"/>
  <c r="X18" i="16"/>
  <c r="Y18" i="16"/>
  <c r="AA8" i="17" s="1"/>
  <c r="Z18" i="16"/>
  <c r="C19" i="16"/>
  <c r="E9" i="17" s="1"/>
  <c r="F19" i="16"/>
  <c r="G19" i="16"/>
  <c r="I9" i="17" s="1"/>
  <c r="H19" i="16"/>
  <c r="J9" i="17" s="1"/>
  <c r="K19" i="16"/>
  <c r="M9" i="17" s="1"/>
  <c r="L19" i="16"/>
  <c r="M19" i="16"/>
  <c r="O9" i="17" s="1"/>
  <c r="P19" i="16"/>
  <c r="R9" i="17" s="1"/>
  <c r="Q19" i="16"/>
  <c r="S9" i="17" s="1"/>
  <c r="R19" i="16"/>
  <c r="T9" i="17" s="1"/>
  <c r="U19" i="16"/>
  <c r="V19" i="16"/>
  <c r="X9" i="17" s="1"/>
  <c r="W19" i="16"/>
  <c r="Y9" i="17" s="1"/>
  <c r="X19" i="16"/>
  <c r="Z9" i="17" s="1"/>
  <c r="Y19" i="16"/>
  <c r="Z19" i="16"/>
  <c r="C20" i="16"/>
  <c r="E10" i="17" s="1"/>
  <c r="F20" i="16"/>
  <c r="H10" i="17" s="1"/>
  <c r="G20" i="16"/>
  <c r="H20" i="16"/>
  <c r="J10" i="17" s="1"/>
  <c r="K20" i="16"/>
  <c r="L20" i="16"/>
  <c r="N10" i="17" s="1"/>
  <c r="M20" i="16"/>
  <c r="O10" i="17" s="1"/>
  <c r="P20" i="16"/>
  <c r="Q20" i="16"/>
  <c r="S10" i="17" s="1"/>
  <c r="R20" i="16"/>
  <c r="T10" i="17" s="1"/>
  <c r="U20" i="16"/>
  <c r="W10" i="17" s="1"/>
  <c r="V20" i="16"/>
  <c r="X10" i="17" s="1"/>
  <c r="W20" i="16"/>
  <c r="Y10" i="17" s="1"/>
  <c r="X20" i="16"/>
  <c r="Z10" i="17" s="1"/>
  <c r="Y20" i="16"/>
  <c r="Z20" i="16"/>
  <c r="AB10" i="17" s="1"/>
  <c r="C21" i="16"/>
  <c r="E11" i="17" s="1"/>
  <c r="F21" i="16"/>
  <c r="G21" i="16"/>
  <c r="I11" i="17" s="1"/>
  <c r="H21" i="16"/>
  <c r="J11" i="17" s="1"/>
  <c r="K21" i="16"/>
  <c r="M11" i="17" s="1"/>
  <c r="L21" i="16"/>
  <c r="M21" i="16"/>
  <c r="O11" i="17" s="1"/>
  <c r="P21" i="16"/>
  <c r="R11" i="17" s="1"/>
  <c r="Q21" i="16"/>
  <c r="R21" i="16"/>
  <c r="T11" i="17" s="1"/>
  <c r="U21" i="16"/>
  <c r="V21" i="16"/>
  <c r="X11" i="17" s="1"/>
  <c r="W21" i="16"/>
  <c r="Y11" i="17" s="1"/>
  <c r="X21" i="16"/>
  <c r="Z11" i="17" s="1"/>
  <c r="Y21" i="16"/>
  <c r="Z21" i="16"/>
  <c r="AB11" i="17" s="1"/>
  <c r="C9" i="17"/>
  <c r="D9" i="17"/>
  <c r="C10" i="17"/>
  <c r="D10" i="17"/>
  <c r="C11" i="17"/>
  <c r="D11" i="17"/>
  <c r="F8" i="17"/>
  <c r="G8" i="17"/>
  <c r="K8" i="17"/>
  <c r="L8" i="17"/>
  <c r="P8" i="17"/>
  <c r="Q8" i="17"/>
  <c r="U8" i="17"/>
  <c r="V8" i="17"/>
  <c r="F9" i="17"/>
  <c r="G9" i="17"/>
  <c r="K9" i="17"/>
  <c r="L9" i="17"/>
  <c r="P9" i="17"/>
  <c r="Q9" i="17"/>
  <c r="U9" i="17"/>
  <c r="V9" i="17"/>
  <c r="F10" i="17"/>
  <c r="G10" i="17"/>
  <c r="K10" i="17"/>
  <c r="L10" i="17"/>
  <c r="P10" i="17"/>
  <c r="Q10" i="17"/>
  <c r="U10" i="17"/>
  <c r="V10" i="17"/>
  <c r="F11" i="17"/>
  <c r="G11" i="17"/>
  <c r="K11" i="17"/>
  <c r="L11" i="17"/>
  <c r="P11" i="17"/>
  <c r="Q11" i="17"/>
  <c r="U11" i="17"/>
  <c r="V11" i="17"/>
  <c r="AA9" i="17"/>
  <c r="AA10" i="17"/>
  <c r="C97" i="16"/>
  <c r="E43" i="17" s="1"/>
  <c r="F97" i="16"/>
  <c r="G97" i="16"/>
  <c r="H97" i="16"/>
  <c r="J43" i="17" s="1"/>
  <c r="K97" i="16"/>
  <c r="L97" i="16"/>
  <c r="M97" i="16"/>
  <c r="O43" i="17" s="1"/>
  <c r="P97" i="16"/>
  <c r="Q97" i="16"/>
  <c r="R97" i="16"/>
  <c r="T43" i="17" s="1"/>
  <c r="U97" i="16"/>
  <c r="V97" i="16"/>
  <c r="W97" i="16"/>
  <c r="Y43" i="17" s="1"/>
  <c r="X97" i="16"/>
  <c r="Y97" i="16"/>
  <c r="Z97" i="16" s="1"/>
  <c r="C98" i="16"/>
  <c r="E44" i="17" s="1"/>
  <c r="F98" i="16"/>
  <c r="G98" i="16"/>
  <c r="H98" i="16"/>
  <c r="J44" i="17" s="1"/>
  <c r="K98" i="16"/>
  <c r="L98" i="16"/>
  <c r="M98" i="16"/>
  <c r="O44" i="17" s="1"/>
  <c r="P98" i="16"/>
  <c r="Q98" i="16"/>
  <c r="R98" i="16"/>
  <c r="T44" i="17" s="1"/>
  <c r="U98" i="16"/>
  <c r="V98" i="16"/>
  <c r="W98" i="16"/>
  <c r="Y44" i="17" s="1"/>
  <c r="X98" i="16"/>
  <c r="Y98" i="16"/>
  <c r="Z98" i="16" s="1"/>
  <c r="C99" i="16"/>
  <c r="F99" i="16"/>
  <c r="G99" i="16"/>
  <c r="H99" i="16"/>
  <c r="J45" i="17" s="1"/>
  <c r="K99" i="16"/>
  <c r="L99" i="16"/>
  <c r="M99" i="16"/>
  <c r="O45" i="17" s="1"/>
  <c r="P99" i="16"/>
  <c r="Q99" i="16"/>
  <c r="R99" i="16"/>
  <c r="T45" i="17" s="1"/>
  <c r="U99" i="16"/>
  <c r="V99" i="16"/>
  <c r="W99" i="16"/>
  <c r="Y45" i="17" s="1"/>
  <c r="X99" i="16"/>
  <c r="Y99" i="16"/>
  <c r="C100" i="16"/>
  <c r="E46" i="17" s="1"/>
  <c r="F100" i="16"/>
  <c r="G100" i="16"/>
  <c r="H100" i="16"/>
  <c r="J46" i="17" s="1"/>
  <c r="K100" i="16"/>
  <c r="L100" i="16"/>
  <c r="M100" i="16"/>
  <c r="O46" i="17" s="1"/>
  <c r="P100" i="16"/>
  <c r="Q100" i="16"/>
  <c r="R100" i="16"/>
  <c r="T46" i="17" s="1"/>
  <c r="U100" i="16"/>
  <c r="V100" i="16"/>
  <c r="W100" i="16"/>
  <c r="Y46" i="17" s="1"/>
  <c r="X100" i="16"/>
  <c r="Y100" i="16"/>
  <c r="Z100" i="16" s="1"/>
  <c r="C101" i="16"/>
  <c r="E47" i="17" s="1"/>
  <c r="F101" i="16"/>
  <c r="G101" i="16"/>
  <c r="H101" i="16"/>
  <c r="J47" i="17" s="1"/>
  <c r="K101" i="16"/>
  <c r="L101" i="16"/>
  <c r="M101" i="16"/>
  <c r="O47" i="17" s="1"/>
  <c r="P101" i="16"/>
  <c r="Q101" i="16"/>
  <c r="R101" i="16"/>
  <c r="T47" i="17" s="1"/>
  <c r="U101" i="16"/>
  <c r="V101" i="16"/>
  <c r="W101" i="16"/>
  <c r="Y47" i="17" s="1"/>
  <c r="X101" i="16"/>
  <c r="Y101" i="16"/>
  <c r="Z101" i="16" s="1"/>
  <c r="C102" i="16"/>
  <c r="E48" i="17" s="1"/>
  <c r="F102" i="16"/>
  <c r="G102" i="16"/>
  <c r="H102" i="16"/>
  <c r="J48" i="17" s="1"/>
  <c r="K102" i="16"/>
  <c r="L102" i="16"/>
  <c r="M102" i="16"/>
  <c r="O48" i="17" s="1"/>
  <c r="P102" i="16"/>
  <c r="Q102" i="16"/>
  <c r="R102" i="16"/>
  <c r="T48" i="17" s="1"/>
  <c r="U102" i="16"/>
  <c r="V102" i="16"/>
  <c r="W102" i="16"/>
  <c r="Y48" i="17" s="1"/>
  <c r="X102" i="16"/>
  <c r="Y102" i="16"/>
  <c r="Z102" i="16" s="1"/>
  <c r="C103" i="16"/>
  <c r="E49" i="17" s="1"/>
  <c r="F103" i="16"/>
  <c r="G103" i="16"/>
  <c r="H103" i="16"/>
  <c r="J49" i="17" s="1"/>
  <c r="K103" i="16"/>
  <c r="L103" i="16"/>
  <c r="M103" i="16"/>
  <c r="O49" i="17" s="1"/>
  <c r="P103" i="16"/>
  <c r="Q103" i="16"/>
  <c r="R103" i="16"/>
  <c r="T49" i="17" s="1"/>
  <c r="U103" i="16"/>
  <c r="V103" i="16"/>
  <c r="W103" i="16"/>
  <c r="Y49" i="17" s="1"/>
  <c r="X103" i="16"/>
  <c r="Y103" i="16"/>
  <c r="Z103" i="16" s="1"/>
  <c r="C104" i="16"/>
  <c r="E50" i="17" s="1"/>
  <c r="F104" i="16"/>
  <c r="G104" i="16"/>
  <c r="H104" i="16"/>
  <c r="J50" i="17" s="1"/>
  <c r="K104" i="16"/>
  <c r="L104" i="16"/>
  <c r="M104" i="16"/>
  <c r="O50" i="17" s="1"/>
  <c r="P104" i="16"/>
  <c r="Q104" i="16"/>
  <c r="R104" i="16"/>
  <c r="T50" i="17" s="1"/>
  <c r="U104" i="16"/>
  <c r="V104" i="16"/>
  <c r="W104" i="16"/>
  <c r="Y50" i="17" s="1"/>
  <c r="X104" i="16"/>
  <c r="Y104" i="16"/>
  <c r="Z104" i="16" s="1"/>
  <c r="C105" i="16"/>
  <c r="F105" i="16"/>
  <c r="G105" i="16"/>
  <c r="H105" i="16"/>
  <c r="J51" i="17" s="1"/>
  <c r="K105" i="16"/>
  <c r="L105" i="16"/>
  <c r="M105" i="16"/>
  <c r="O51" i="17" s="1"/>
  <c r="P105" i="16"/>
  <c r="Q105" i="16"/>
  <c r="R105" i="16"/>
  <c r="T51" i="17" s="1"/>
  <c r="U105" i="16"/>
  <c r="V105" i="16"/>
  <c r="W105" i="16"/>
  <c r="Y51" i="17" s="1"/>
  <c r="X105" i="16"/>
  <c r="Y105" i="16"/>
  <c r="W150" i="16"/>
  <c r="Y71" i="17" s="1"/>
  <c r="W149" i="16"/>
  <c r="Y70" i="17" s="1"/>
  <c r="W148" i="16"/>
  <c r="Y69" i="17" s="1"/>
  <c r="W147" i="16"/>
  <c r="Y68" i="17" s="1"/>
  <c r="W146" i="16"/>
  <c r="Y67" i="17" s="1"/>
  <c r="W145" i="16"/>
  <c r="Y66" i="17" s="1"/>
  <c r="W144" i="16"/>
  <c r="Y65" i="17" s="1"/>
  <c r="W143" i="16"/>
  <c r="Y64" i="17" s="1"/>
  <c r="W142" i="16"/>
  <c r="Y63" i="17" s="1"/>
  <c r="W141" i="16"/>
  <c r="Y62" i="17" s="1"/>
  <c r="W125" i="16"/>
  <c r="Y61" i="17" s="1"/>
  <c r="W124" i="16"/>
  <c r="Y60" i="17" s="1"/>
  <c r="W123" i="16"/>
  <c r="Y59" i="17" s="1"/>
  <c r="W122" i="16"/>
  <c r="Y58" i="17" s="1"/>
  <c r="W121" i="16"/>
  <c r="Y57" i="17" s="1"/>
  <c r="W120" i="16"/>
  <c r="Y56" i="17" s="1"/>
  <c r="W119" i="16"/>
  <c r="Y55" i="17" s="1"/>
  <c r="W118" i="16"/>
  <c r="Y54" i="17" s="1"/>
  <c r="W117" i="16"/>
  <c r="Y53" i="17" s="1"/>
  <c r="W116" i="16"/>
  <c r="Y52" i="17" s="1"/>
  <c r="W85" i="16"/>
  <c r="Y41" i="17" s="1"/>
  <c r="W84" i="16"/>
  <c r="Y40" i="17" s="1"/>
  <c r="W83" i="16"/>
  <c r="Y39" i="17" s="1"/>
  <c r="W82" i="16"/>
  <c r="Y38" i="17" s="1"/>
  <c r="W81" i="16"/>
  <c r="Y37" i="17" s="1"/>
  <c r="W80" i="16"/>
  <c r="Y36" i="17" s="1"/>
  <c r="W79" i="16"/>
  <c r="Y35" i="17" s="1"/>
  <c r="W78" i="16"/>
  <c r="Y34" i="17" s="1"/>
  <c r="W77" i="16"/>
  <c r="Y33" i="17" s="1"/>
  <c r="W76" i="16"/>
  <c r="Y32" i="17" s="1"/>
  <c r="W64" i="16"/>
  <c r="Y31" i="17" s="1"/>
  <c r="W63" i="16"/>
  <c r="Y30" i="17" s="1"/>
  <c r="W62" i="16"/>
  <c r="Y29" i="17" s="1"/>
  <c r="W61" i="16"/>
  <c r="Y28" i="17" s="1"/>
  <c r="W60" i="16"/>
  <c r="Y27" i="17" s="1"/>
  <c r="W59" i="16"/>
  <c r="Y26" i="17" s="1"/>
  <c r="W58" i="16"/>
  <c r="Y25" i="17" s="1"/>
  <c r="W57" i="16"/>
  <c r="Y24" i="17" s="1"/>
  <c r="W56" i="16"/>
  <c r="Y23" i="17" s="1"/>
  <c r="W55" i="16"/>
  <c r="Y22" i="17" s="1"/>
  <c r="W42" i="16"/>
  <c r="Y21" i="17" s="1"/>
  <c r="W41" i="16"/>
  <c r="Y20" i="17" s="1"/>
  <c r="W40" i="16"/>
  <c r="Y19" i="17" s="1"/>
  <c r="W39" i="16"/>
  <c r="Y18" i="17" s="1"/>
  <c r="W38" i="16"/>
  <c r="Y17" i="17" s="1"/>
  <c r="W37" i="16"/>
  <c r="Y16" i="17" s="1"/>
  <c r="W36" i="16"/>
  <c r="Y15" i="17" s="1"/>
  <c r="W35" i="16"/>
  <c r="Y14" i="17" s="1"/>
  <c r="W34" i="16"/>
  <c r="Y13" i="17" s="1"/>
  <c r="W33" i="16"/>
  <c r="Y12" i="17" s="1"/>
  <c r="W17" i="16"/>
  <c r="Y7" i="17" s="1"/>
  <c r="W16" i="16"/>
  <c r="Y6" i="17" s="1"/>
  <c r="W15" i="16"/>
  <c r="Y5" i="17" s="1"/>
  <c r="W14" i="16"/>
  <c r="Y4" i="17" s="1"/>
  <c r="W13" i="16"/>
  <c r="Y3" i="17" s="1"/>
  <c r="W12" i="16"/>
  <c r="Y2" i="17" s="1"/>
  <c r="R150" i="16"/>
  <c r="T71" i="17" s="1"/>
  <c r="R149" i="16"/>
  <c r="T70" i="17" s="1"/>
  <c r="R148" i="16"/>
  <c r="T69" i="17" s="1"/>
  <c r="R147" i="16"/>
  <c r="T68" i="17" s="1"/>
  <c r="R146" i="16"/>
  <c r="T67" i="17" s="1"/>
  <c r="R145" i="16"/>
  <c r="T66" i="17" s="1"/>
  <c r="R144" i="16"/>
  <c r="T65" i="17" s="1"/>
  <c r="R143" i="16"/>
  <c r="T64" i="17" s="1"/>
  <c r="R142" i="16"/>
  <c r="T63" i="17" s="1"/>
  <c r="R141" i="16"/>
  <c r="T62" i="17" s="1"/>
  <c r="R125" i="16"/>
  <c r="T61" i="17" s="1"/>
  <c r="R124" i="16"/>
  <c r="T60" i="17" s="1"/>
  <c r="R123" i="16"/>
  <c r="T59" i="17" s="1"/>
  <c r="R122" i="16"/>
  <c r="T58" i="17" s="1"/>
  <c r="R121" i="16"/>
  <c r="T57" i="17" s="1"/>
  <c r="R120" i="16"/>
  <c r="T56" i="17" s="1"/>
  <c r="R119" i="16"/>
  <c r="T55" i="17" s="1"/>
  <c r="R118" i="16"/>
  <c r="T54" i="17" s="1"/>
  <c r="R117" i="16"/>
  <c r="T53" i="17" s="1"/>
  <c r="R116" i="16"/>
  <c r="T52" i="17" s="1"/>
  <c r="R85" i="16"/>
  <c r="T41" i="17" s="1"/>
  <c r="R84" i="16"/>
  <c r="T40" i="17" s="1"/>
  <c r="R83" i="16"/>
  <c r="T39" i="17" s="1"/>
  <c r="R82" i="16"/>
  <c r="T38" i="17" s="1"/>
  <c r="R81" i="16"/>
  <c r="T37" i="17" s="1"/>
  <c r="R80" i="16"/>
  <c r="T36" i="17" s="1"/>
  <c r="R79" i="16"/>
  <c r="T35" i="17" s="1"/>
  <c r="R78" i="16"/>
  <c r="T34" i="17" s="1"/>
  <c r="R77" i="16"/>
  <c r="T33" i="17" s="1"/>
  <c r="R76" i="16"/>
  <c r="T32" i="17" s="1"/>
  <c r="R64" i="16"/>
  <c r="T31" i="17" s="1"/>
  <c r="R63" i="16"/>
  <c r="T30" i="17" s="1"/>
  <c r="R62" i="16"/>
  <c r="T29" i="17" s="1"/>
  <c r="R61" i="16"/>
  <c r="T28" i="17" s="1"/>
  <c r="R60" i="16"/>
  <c r="T27" i="17" s="1"/>
  <c r="R59" i="16"/>
  <c r="T26" i="17" s="1"/>
  <c r="R58" i="16"/>
  <c r="T25" i="17" s="1"/>
  <c r="R57" i="16"/>
  <c r="T24" i="17" s="1"/>
  <c r="R56" i="16"/>
  <c r="T23" i="17" s="1"/>
  <c r="R55" i="16"/>
  <c r="T22" i="17" s="1"/>
  <c r="R42" i="16"/>
  <c r="T21" i="17" s="1"/>
  <c r="R41" i="16"/>
  <c r="T20" i="17" s="1"/>
  <c r="R40" i="16"/>
  <c r="T19" i="17" s="1"/>
  <c r="R39" i="16"/>
  <c r="T18" i="17" s="1"/>
  <c r="R38" i="16"/>
  <c r="T17" i="17" s="1"/>
  <c r="R37" i="16"/>
  <c r="T16" i="17" s="1"/>
  <c r="R36" i="16"/>
  <c r="T15" i="17" s="1"/>
  <c r="R35" i="16"/>
  <c r="T14" i="17" s="1"/>
  <c r="R34" i="16"/>
  <c r="T13" i="17" s="1"/>
  <c r="R33" i="16"/>
  <c r="T12" i="17" s="1"/>
  <c r="R17" i="16"/>
  <c r="T7" i="17" s="1"/>
  <c r="R16" i="16"/>
  <c r="T6" i="17" s="1"/>
  <c r="R15" i="16"/>
  <c r="T5" i="17" s="1"/>
  <c r="R14" i="16"/>
  <c r="T4" i="17" s="1"/>
  <c r="R13" i="16"/>
  <c r="T3" i="17" s="1"/>
  <c r="R12" i="16"/>
  <c r="T2" i="17" s="1"/>
  <c r="M150" i="16"/>
  <c r="O71" i="17" s="1"/>
  <c r="M149" i="16"/>
  <c r="O70" i="17" s="1"/>
  <c r="M148" i="16"/>
  <c r="O69" i="17" s="1"/>
  <c r="M147" i="16"/>
  <c r="O68" i="17" s="1"/>
  <c r="M146" i="16"/>
  <c r="O67" i="17" s="1"/>
  <c r="M145" i="16"/>
  <c r="O66" i="17" s="1"/>
  <c r="M144" i="16"/>
  <c r="O65" i="17" s="1"/>
  <c r="M143" i="16"/>
  <c r="O64" i="17" s="1"/>
  <c r="M142" i="16"/>
  <c r="O63" i="17" s="1"/>
  <c r="M141" i="16"/>
  <c r="O62" i="17" s="1"/>
  <c r="M85" i="16"/>
  <c r="O41" i="17" s="1"/>
  <c r="M84" i="16"/>
  <c r="O40" i="17" s="1"/>
  <c r="M83" i="16"/>
  <c r="O39" i="17" s="1"/>
  <c r="M82" i="16"/>
  <c r="O38" i="17" s="1"/>
  <c r="M81" i="16"/>
  <c r="O37" i="17" s="1"/>
  <c r="M80" i="16"/>
  <c r="O36" i="17" s="1"/>
  <c r="M79" i="16"/>
  <c r="O35" i="17" s="1"/>
  <c r="M78" i="16"/>
  <c r="O34" i="17" s="1"/>
  <c r="M77" i="16"/>
  <c r="O33" i="17" s="1"/>
  <c r="M76" i="16"/>
  <c r="O32" i="17" s="1"/>
  <c r="M64" i="16"/>
  <c r="O31" i="17" s="1"/>
  <c r="M63" i="16"/>
  <c r="O30" i="17" s="1"/>
  <c r="M62" i="16"/>
  <c r="O29" i="17" s="1"/>
  <c r="M61" i="16"/>
  <c r="O28" i="17" s="1"/>
  <c r="M60" i="16"/>
  <c r="O27" i="17" s="1"/>
  <c r="M59" i="16"/>
  <c r="O26" i="17" s="1"/>
  <c r="M58" i="16"/>
  <c r="O25" i="17" s="1"/>
  <c r="M57" i="16"/>
  <c r="O24" i="17" s="1"/>
  <c r="M56" i="16"/>
  <c r="O23" i="17" s="1"/>
  <c r="M55" i="16"/>
  <c r="O22" i="17" s="1"/>
  <c r="M42" i="16"/>
  <c r="O21" i="17" s="1"/>
  <c r="M41" i="16"/>
  <c r="O20" i="17" s="1"/>
  <c r="M40" i="16"/>
  <c r="O19" i="17" s="1"/>
  <c r="M39" i="16"/>
  <c r="O18" i="17" s="1"/>
  <c r="M38" i="16"/>
  <c r="O17" i="17" s="1"/>
  <c r="M37" i="16"/>
  <c r="O16" i="17" s="1"/>
  <c r="M36" i="16"/>
  <c r="O15" i="17" s="1"/>
  <c r="M35" i="16"/>
  <c r="O14" i="17" s="1"/>
  <c r="M34" i="16"/>
  <c r="O13" i="17" s="1"/>
  <c r="M33" i="16"/>
  <c r="O12" i="17" s="1"/>
  <c r="M17" i="16"/>
  <c r="O7" i="17" s="1"/>
  <c r="M16" i="16"/>
  <c r="O6" i="17" s="1"/>
  <c r="M15" i="16"/>
  <c r="O5" i="17" s="1"/>
  <c r="M14" i="16"/>
  <c r="O4" i="17" s="1"/>
  <c r="M13" i="16"/>
  <c r="O3" i="17" s="1"/>
  <c r="M12" i="16"/>
  <c r="O2" i="17" s="1"/>
  <c r="H150" i="16"/>
  <c r="J71" i="17" s="1"/>
  <c r="H149" i="16"/>
  <c r="J70" i="17" s="1"/>
  <c r="H148" i="16"/>
  <c r="J69" i="17" s="1"/>
  <c r="H147" i="16"/>
  <c r="J68" i="17" s="1"/>
  <c r="H146" i="16"/>
  <c r="J67" i="17" s="1"/>
  <c r="H145" i="16"/>
  <c r="J66" i="17" s="1"/>
  <c r="H144" i="16"/>
  <c r="J65" i="17" s="1"/>
  <c r="H143" i="16"/>
  <c r="J64" i="17" s="1"/>
  <c r="H142" i="16"/>
  <c r="J63" i="17" s="1"/>
  <c r="H141" i="16"/>
  <c r="J62" i="17" s="1"/>
  <c r="H85" i="16"/>
  <c r="J41" i="17" s="1"/>
  <c r="H84" i="16"/>
  <c r="J40" i="17" s="1"/>
  <c r="H83" i="16"/>
  <c r="J39" i="17" s="1"/>
  <c r="H82" i="16"/>
  <c r="J38" i="17" s="1"/>
  <c r="H81" i="16"/>
  <c r="J37" i="17" s="1"/>
  <c r="H80" i="16"/>
  <c r="J36" i="17" s="1"/>
  <c r="H79" i="16"/>
  <c r="J35" i="17" s="1"/>
  <c r="H78" i="16"/>
  <c r="J34" i="17" s="1"/>
  <c r="H77" i="16"/>
  <c r="J33" i="17" s="1"/>
  <c r="H76" i="16"/>
  <c r="J32" i="17" s="1"/>
  <c r="H64" i="16"/>
  <c r="J31" i="17" s="1"/>
  <c r="H63" i="16"/>
  <c r="J30" i="17" s="1"/>
  <c r="H62" i="16"/>
  <c r="J29" i="17" s="1"/>
  <c r="H61" i="16"/>
  <c r="J28" i="17" s="1"/>
  <c r="H60" i="16"/>
  <c r="J27" i="17" s="1"/>
  <c r="H59" i="16"/>
  <c r="J26" i="17" s="1"/>
  <c r="H58" i="16"/>
  <c r="J25" i="17" s="1"/>
  <c r="H57" i="16"/>
  <c r="J24" i="17" s="1"/>
  <c r="H56" i="16"/>
  <c r="J23" i="17" s="1"/>
  <c r="H55" i="16"/>
  <c r="J22" i="17" s="1"/>
  <c r="H42" i="16"/>
  <c r="J21" i="17" s="1"/>
  <c r="H41" i="16"/>
  <c r="J20" i="17" s="1"/>
  <c r="H40" i="16"/>
  <c r="J19" i="17" s="1"/>
  <c r="H39" i="16"/>
  <c r="J18" i="17" s="1"/>
  <c r="H38" i="16"/>
  <c r="J17" i="17" s="1"/>
  <c r="H37" i="16"/>
  <c r="J16" i="17" s="1"/>
  <c r="H36" i="16"/>
  <c r="J15" i="17" s="1"/>
  <c r="H35" i="16"/>
  <c r="J14" i="17" s="1"/>
  <c r="H34" i="16"/>
  <c r="J13" i="17" s="1"/>
  <c r="H33" i="16"/>
  <c r="J12" i="17" s="1"/>
  <c r="H17" i="16"/>
  <c r="J7" i="17" s="1"/>
  <c r="H16" i="16"/>
  <c r="J6" i="17" s="1"/>
  <c r="H15" i="16"/>
  <c r="J5" i="17" s="1"/>
  <c r="H14" i="16"/>
  <c r="J4" i="17" s="1"/>
  <c r="H13" i="16"/>
  <c r="J3" i="17" s="1"/>
  <c r="C142" i="16"/>
  <c r="E63" i="17" s="1"/>
  <c r="C143" i="16"/>
  <c r="E64" i="17" s="1"/>
  <c r="C144" i="16"/>
  <c r="E65" i="17" s="1"/>
  <c r="C145" i="16"/>
  <c r="E66" i="17" s="1"/>
  <c r="C146" i="16"/>
  <c r="E67" i="17" s="1"/>
  <c r="C147" i="16"/>
  <c r="E68" i="17" s="1"/>
  <c r="C148" i="16"/>
  <c r="E69" i="17" s="1"/>
  <c r="C149" i="16"/>
  <c r="E70" i="17" s="1"/>
  <c r="C150" i="16"/>
  <c r="E71" i="17" s="1"/>
  <c r="C141" i="16"/>
  <c r="E62" i="17" s="1"/>
  <c r="C117" i="16"/>
  <c r="E53" i="17" s="1"/>
  <c r="C118" i="16"/>
  <c r="E54" i="17" s="1"/>
  <c r="C119" i="16"/>
  <c r="E55" i="17" s="1"/>
  <c r="C120" i="16"/>
  <c r="E56" i="17" s="1"/>
  <c r="C121" i="16"/>
  <c r="E57" i="17" s="1"/>
  <c r="C122" i="16"/>
  <c r="E58" i="17" s="1"/>
  <c r="C123" i="16"/>
  <c r="E59" i="17" s="1"/>
  <c r="C124" i="16"/>
  <c r="E60" i="17" s="1"/>
  <c r="C125" i="16"/>
  <c r="E61" i="17" s="1"/>
  <c r="C116" i="16"/>
  <c r="E52" i="17" s="1"/>
  <c r="C77" i="16"/>
  <c r="E33" i="17" s="1"/>
  <c r="C78" i="16"/>
  <c r="E34" i="17" s="1"/>
  <c r="C79" i="16"/>
  <c r="E35" i="17" s="1"/>
  <c r="C80" i="16"/>
  <c r="E36" i="17" s="1"/>
  <c r="C81" i="16"/>
  <c r="E37" i="17" s="1"/>
  <c r="C82" i="16"/>
  <c r="E38" i="17" s="1"/>
  <c r="C83" i="16"/>
  <c r="E39" i="17" s="1"/>
  <c r="C84" i="16"/>
  <c r="E40" i="17" s="1"/>
  <c r="C85" i="16"/>
  <c r="E41" i="17" s="1"/>
  <c r="C76" i="16"/>
  <c r="E32" i="17" s="1"/>
  <c r="C56" i="16"/>
  <c r="E23" i="17" s="1"/>
  <c r="C57" i="16"/>
  <c r="E24" i="17" s="1"/>
  <c r="C58" i="16"/>
  <c r="E25" i="17" s="1"/>
  <c r="C59" i="16"/>
  <c r="E26" i="17" s="1"/>
  <c r="C60" i="16"/>
  <c r="E27" i="17" s="1"/>
  <c r="C61" i="16"/>
  <c r="E28" i="17" s="1"/>
  <c r="C62" i="16"/>
  <c r="E29" i="17" s="1"/>
  <c r="C63" i="16"/>
  <c r="E30" i="17" s="1"/>
  <c r="C64" i="16"/>
  <c r="E31" i="17" s="1"/>
  <c r="C55" i="16"/>
  <c r="E22" i="17" s="1"/>
  <c r="C34" i="16"/>
  <c r="E13" i="17" s="1"/>
  <c r="C35" i="16"/>
  <c r="E14" i="17" s="1"/>
  <c r="C36" i="16"/>
  <c r="E15" i="17" s="1"/>
  <c r="C37" i="16"/>
  <c r="E16" i="17" s="1"/>
  <c r="C38" i="16"/>
  <c r="E17" i="17" s="1"/>
  <c r="C39" i="16"/>
  <c r="E18" i="17" s="1"/>
  <c r="C40" i="16"/>
  <c r="E19" i="17" s="1"/>
  <c r="C41" i="16"/>
  <c r="E20" i="17" s="1"/>
  <c r="C42" i="16"/>
  <c r="E21" i="17" s="1"/>
  <c r="C33" i="16"/>
  <c r="E12" i="17" s="1"/>
  <c r="C13" i="16"/>
  <c r="E3" i="17" s="1"/>
  <c r="C14" i="16"/>
  <c r="E4" i="17" s="1"/>
  <c r="C15" i="16"/>
  <c r="E5" i="17" s="1"/>
  <c r="C16" i="16"/>
  <c r="E6" i="17" s="1"/>
  <c r="C17" i="16"/>
  <c r="E7" i="17" s="1"/>
  <c r="C12" i="16"/>
  <c r="E2" i="17" s="1"/>
  <c r="W96" i="16"/>
  <c r="Y42" i="17" s="1"/>
  <c r="M125" i="16"/>
  <c r="O61" i="17" s="1"/>
  <c r="M124" i="16"/>
  <c r="O60" i="17" s="1"/>
  <c r="M123" i="16"/>
  <c r="O59" i="17" s="1"/>
  <c r="M122" i="16"/>
  <c r="O58" i="17" s="1"/>
  <c r="M121" i="16"/>
  <c r="O57" i="17" s="1"/>
  <c r="M120" i="16"/>
  <c r="O56" i="17" s="1"/>
  <c r="M119" i="16"/>
  <c r="O55" i="17" s="1"/>
  <c r="M118" i="16"/>
  <c r="O54" i="17" s="1"/>
  <c r="M117" i="16"/>
  <c r="O53" i="17" s="1"/>
  <c r="M116" i="16"/>
  <c r="O52" i="17" s="1"/>
  <c r="H125" i="16"/>
  <c r="J61" i="17" s="1"/>
  <c r="H124" i="16"/>
  <c r="J60" i="17" s="1"/>
  <c r="H123" i="16"/>
  <c r="J59" i="17" s="1"/>
  <c r="H122" i="16"/>
  <c r="J58" i="17" s="1"/>
  <c r="H121" i="16"/>
  <c r="J57" i="17" s="1"/>
  <c r="H120" i="16"/>
  <c r="J56" i="17" s="1"/>
  <c r="H119" i="16"/>
  <c r="J55" i="17" s="1"/>
  <c r="H118" i="16"/>
  <c r="J54" i="17" s="1"/>
  <c r="H117" i="16"/>
  <c r="J53" i="17" s="1"/>
  <c r="H116" i="16"/>
  <c r="J52" i="17" s="1"/>
  <c r="R96" i="16"/>
  <c r="T42" i="17" s="1"/>
  <c r="M96" i="16"/>
  <c r="O42" i="17" s="1"/>
  <c r="H96" i="16"/>
  <c r="J42" i="17" s="1"/>
  <c r="C96" i="16"/>
  <c r="F96" i="16" s="1"/>
  <c r="U96" i="16"/>
  <c r="P96" i="16"/>
  <c r="K96" i="16"/>
  <c r="AA18" i="16" l="1"/>
  <c r="AB21" i="16"/>
  <c r="AD11" i="17" s="1"/>
  <c r="AB20" i="16"/>
  <c r="AD10" i="17" s="1"/>
  <c r="Z8" i="17"/>
  <c r="AB19" i="16"/>
  <c r="AD9" i="17" s="1"/>
  <c r="AB104" i="16"/>
  <c r="AA21" i="16"/>
  <c r="AC11" i="17" s="1"/>
  <c r="AA20" i="16"/>
  <c r="AB18" i="16"/>
  <c r="AD8" i="17" s="1"/>
  <c r="AA19" i="16"/>
  <c r="M10" i="17"/>
  <c r="I10" i="17"/>
  <c r="H8" i="17"/>
  <c r="H9" i="17"/>
  <c r="H11" i="17"/>
  <c r="N9" i="17"/>
  <c r="M8" i="17"/>
  <c r="N11" i="17"/>
  <c r="AB8" i="17"/>
  <c r="W9" i="17"/>
  <c r="W11" i="17"/>
  <c r="W8" i="17"/>
  <c r="S11" i="17"/>
  <c r="AA11" i="17"/>
  <c r="R8" i="17"/>
  <c r="AB9" i="17"/>
  <c r="R10" i="17"/>
  <c r="AC10" i="17"/>
  <c r="AB105" i="16"/>
  <c r="AA102" i="16"/>
  <c r="AA101" i="16"/>
  <c r="Z105" i="16"/>
  <c r="AA105" i="16" s="1"/>
  <c r="AB99" i="16"/>
  <c r="AB97" i="16"/>
  <c r="AB103" i="16"/>
  <c r="AB102" i="16"/>
  <c r="AA100" i="16"/>
  <c r="AB100" i="16"/>
  <c r="AA98" i="16"/>
  <c r="AA97" i="16"/>
  <c r="AA104" i="16"/>
  <c r="AA103" i="16"/>
  <c r="AB101" i="16"/>
  <c r="Z99" i="16"/>
  <c r="AA99" i="16" s="1"/>
  <c r="AB98" i="16"/>
  <c r="E51" i="17"/>
  <c r="E45" i="17"/>
  <c r="E42" i="17"/>
  <c r="AC8" i="17" l="1"/>
  <c r="AC9" i="17"/>
  <c r="F142" i="16" l="1"/>
  <c r="G142" i="16"/>
  <c r="F143" i="16"/>
  <c r="G143" i="16" s="1"/>
  <c r="F144" i="16"/>
  <c r="G144" i="16"/>
  <c r="F145" i="16"/>
  <c r="G145" i="16"/>
  <c r="F146" i="16"/>
  <c r="G146" i="16"/>
  <c r="F147" i="16"/>
  <c r="G147" i="16"/>
  <c r="F148" i="16"/>
  <c r="G148" i="16"/>
  <c r="F149" i="16"/>
  <c r="G149" i="16"/>
  <c r="F150" i="16"/>
  <c r="G150" i="16"/>
  <c r="F141" i="16"/>
  <c r="G141" i="16" s="1"/>
  <c r="F117" i="16"/>
  <c r="G117" i="16"/>
  <c r="F118" i="16"/>
  <c r="G118" i="16"/>
  <c r="F119" i="16"/>
  <c r="G119" i="16"/>
  <c r="F120" i="16"/>
  <c r="G120" i="16"/>
  <c r="F121" i="16"/>
  <c r="G121" i="16"/>
  <c r="F122" i="16"/>
  <c r="G122" i="16"/>
  <c r="F123" i="16"/>
  <c r="G123" i="16"/>
  <c r="F124" i="16"/>
  <c r="G124" i="16"/>
  <c r="F125" i="16"/>
  <c r="G125" i="16"/>
  <c r="F116" i="16"/>
  <c r="G116" i="16" s="1"/>
  <c r="G96" i="16"/>
  <c r="F77" i="16"/>
  <c r="G77" i="16" s="1"/>
  <c r="F78" i="16"/>
  <c r="G78" i="16"/>
  <c r="F79" i="16"/>
  <c r="G79" i="16"/>
  <c r="F80" i="16"/>
  <c r="G80" i="16"/>
  <c r="F81" i="16"/>
  <c r="G81" i="16"/>
  <c r="F82" i="16"/>
  <c r="G82" i="16"/>
  <c r="F83" i="16"/>
  <c r="G83" i="16"/>
  <c r="F84" i="16"/>
  <c r="G84" i="16"/>
  <c r="F85" i="16"/>
  <c r="G85" i="16"/>
  <c r="F76" i="16"/>
  <c r="G76" i="16" s="1"/>
  <c r="F56" i="16"/>
  <c r="G56" i="16" s="1"/>
  <c r="F57" i="16"/>
  <c r="G57" i="16"/>
  <c r="F58" i="16"/>
  <c r="G58" i="16"/>
  <c r="F59" i="16"/>
  <c r="G59" i="16"/>
  <c r="F60" i="16"/>
  <c r="G60" i="16"/>
  <c r="F61" i="16"/>
  <c r="G61" i="16"/>
  <c r="F62" i="16"/>
  <c r="G62" i="16"/>
  <c r="F63" i="16"/>
  <c r="G63" i="16"/>
  <c r="F64" i="16"/>
  <c r="G64" i="16"/>
  <c r="F55" i="16"/>
  <c r="G55" i="16" s="1"/>
  <c r="F34" i="16"/>
  <c r="G34" i="16" s="1"/>
  <c r="F35" i="16"/>
  <c r="G35" i="16"/>
  <c r="F36" i="16"/>
  <c r="G36" i="16"/>
  <c r="F37" i="16"/>
  <c r="G37" i="16"/>
  <c r="F38" i="16"/>
  <c r="G38" i="16"/>
  <c r="F39" i="16"/>
  <c r="G39" i="16"/>
  <c r="F40" i="16"/>
  <c r="G40" i="16"/>
  <c r="F41" i="16"/>
  <c r="G41" i="16"/>
  <c r="F42" i="16"/>
  <c r="G42" i="16"/>
  <c r="F33" i="16"/>
  <c r="G33" i="16" s="1"/>
  <c r="B6" i="14"/>
  <c r="U142" i="16"/>
  <c r="V142" i="16"/>
  <c r="U143" i="16"/>
  <c r="V143" i="16"/>
  <c r="U144" i="16"/>
  <c r="V144" i="16"/>
  <c r="U145" i="16"/>
  <c r="V145" i="16"/>
  <c r="U146" i="16"/>
  <c r="V146" i="16"/>
  <c r="U147" i="16"/>
  <c r="V147" i="16"/>
  <c r="U148" i="16"/>
  <c r="V148" i="16"/>
  <c r="U149" i="16"/>
  <c r="V149" i="16"/>
  <c r="U150" i="16"/>
  <c r="V150" i="16"/>
  <c r="U141" i="16"/>
  <c r="P142" i="16"/>
  <c r="Q142" i="16"/>
  <c r="P143" i="16"/>
  <c r="Q143" i="16"/>
  <c r="P144" i="16"/>
  <c r="Q144" i="16"/>
  <c r="P145" i="16"/>
  <c r="Q145" i="16"/>
  <c r="P146" i="16"/>
  <c r="Q146" i="16"/>
  <c r="P147" i="16"/>
  <c r="Q147" i="16"/>
  <c r="P148" i="16"/>
  <c r="Q148" i="16"/>
  <c r="P149" i="16"/>
  <c r="Q149" i="16"/>
  <c r="P150" i="16"/>
  <c r="Q150" i="16"/>
  <c r="P141" i="16"/>
  <c r="Q141" i="16" s="1"/>
  <c r="K142" i="16"/>
  <c r="L142" i="16"/>
  <c r="K143" i="16"/>
  <c r="L143" i="16"/>
  <c r="K144" i="16"/>
  <c r="L144" i="16"/>
  <c r="K145" i="16"/>
  <c r="L145" i="16"/>
  <c r="K146" i="16"/>
  <c r="L146" i="16"/>
  <c r="K147" i="16"/>
  <c r="L147" i="16"/>
  <c r="K148" i="16"/>
  <c r="L148" i="16"/>
  <c r="K149" i="16"/>
  <c r="L149" i="16"/>
  <c r="K150" i="16"/>
  <c r="L150" i="16"/>
  <c r="K141" i="16"/>
  <c r="U117" i="16"/>
  <c r="V117" i="16"/>
  <c r="U118" i="16"/>
  <c r="V118" i="16"/>
  <c r="U119" i="16"/>
  <c r="V119" i="16"/>
  <c r="U120" i="16"/>
  <c r="V120" i="16"/>
  <c r="U121" i="16"/>
  <c r="V121" i="16"/>
  <c r="U122" i="16"/>
  <c r="V122" i="16"/>
  <c r="U123" i="16"/>
  <c r="V123" i="16"/>
  <c r="U124" i="16"/>
  <c r="V124" i="16"/>
  <c r="U125" i="16"/>
  <c r="V125" i="16"/>
  <c r="U116" i="16"/>
  <c r="P117" i="16"/>
  <c r="Q117" i="16"/>
  <c r="P118" i="16"/>
  <c r="Q118" i="16"/>
  <c r="P119" i="16"/>
  <c r="Q119" i="16"/>
  <c r="P120" i="16"/>
  <c r="Q120" i="16"/>
  <c r="P121" i="16"/>
  <c r="Q121" i="16"/>
  <c r="P122" i="16"/>
  <c r="Q122" i="16"/>
  <c r="P123" i="16"/>
  <c r="Q123" i="16"/>
  <c r="P124" i="16"/>
  <c r="Q124" i="16"/>
  <c r="P125" i="16"/>
  <c r="Q125" i="16"/>
  <c r="P116" i="16"/>
  <c r="K117" i="16"/>
  <c r="L117" i="16" s="1"/>
  <c r="K118" i="16"/>
  <c r="L118" i="16"/>
  <c r="K119" i="16"/>
  <c r="L119" i="16"/>
  <c r="K120" i="16"/>
  <c r="L120" i="16"/>
  <c r="K121" i="16"/>
  <c r="L121" i="16"/>
  <c r="K122" i="16"/>
  <c r="L122" i="16"/>
  <c r="K123" i="16"/>
  <c r="L123" i="16"/>
  <c r="K124" i="16"/>
  <c r="L124" i="16"/>
  <c r="K125" i="16"/>
  <c r="L125" i="16"/>
  <c r="K116" i="16"/>
  <c r="L116" i="16" s="1"/>
  <c r="Q96" i="16"/>
  <c r="U77" i="16"/>
  <c r="V77" i="16"/>
  <c r="U78" i="16"/>
  <c r="V78" i="16" s="1"/>
  <c r="U79" i="16"/>
  <c r="V79" i="16"/>
  <c r="U80" i="16"/>
  <c r="V80" i="16"/>
  <c r="U81" i="16"/>
  <c r="V81" i="16"/>
  <c r="U82" i="16"/>
  <c r="V82" i="16"/>
  <c r="U83" i="16"/>
  <c r="V83" i="16"/>
  <c r="U84" i="16"/>
  <c r="V84" i="16"/>
  <c r="U85" i="16"/>
  <c r="V85" i="16"/>
  <c r="U76" i="16"/>
  <c r="P77" i="16"/>
  <c r="Q77" i="16" s="1"/>
  <c r="P78" i="16"/>
  <c r="Q78" i="16"/>
  <c r="P79" i="16"/>
  <c r="Q79" i="16"/>
  <c r="P80" i="16"/>
  <c r="Q80" i="16"/>
  <c r="P81" i="16"/>
  <c r="Q81" i="16"/>
  <c r="P82" i="16"/>
  <c r="Q82" i="16"/>
  <c r="P83" i="16"/>
  <c r="Q83" i="16"/>
  <c r="P84" i="16"/>
  <c r="Q84" i="16"/>
  <c r="P85" i="16"/>
  <c r="Q85" i="16"/>
  <c r="P76" i="16"/>
  <c r="K77" i="16"/>
  <c r="L77" i="16"/>
  <c r="K78" i="16"/>
  <c r="L78" i="16" s="1"/>
  <c r="K79" i="16"/>
  <c r="L79" i="16"/>
  <c r="K80" i="16"/>
  <c r="L80" i="16"/>
  <c r="K81" i="16"/>
  <c r="L81" i="16"/>
  <c r="K82" i="16"/>
  <c r="L82" i="16"/>
  <c r="K83" i="16"/>
  <c r="L83" i="16"/>
  <c r="K84" i="16"/>
  <c r="L84" i="16"/>
  <c r="K85" i="16"/>
  <c r="L85" i="16"/>
  <c r="K76" i="16"/>
  <c r="U56" i="16"/>
  <c r="V56" i="16"/>
  <c r="U57" i="16"/>
  <c r="V57" i="16" s="1"/>
  <c r="U58" i="16"/>
  <c r="V58" i="16"/>
  <c r="U59" i="16"/>
  <c r="V59" i="16"/>
  <c r="U60" i="16"/>
  <c r="V60" i="16"/>
  <c r="U61" i="16"/>
  <c r="V61" i="16"/>
  <c r="U62" i="16"/>
  <c r="V62" i="16"/>
  <c r="U63" i="16"/>
  <c r="V63" i="16"/>
  <c r="U64" i="16"/>
  <c r="V64" i="16"/>
  <c r="U55" i="16"/>
  <c r="P56" i="16"/>
  <c r="Q56" i="16"/>
  <c r="P57" i="16"/>
  <c r="Q57" i="16"/>
  <c r="P58" i="16"/>
  <c r="Q58" i="16"/>
  <c r="P59" i="16"/>
  <c r="Q59" i="16"/>
  <c r="P60" i="16"/>
  <c r="Q60" i="16"/>
  <c r="P61" i="16"/>
  <c r="Q61" i="16"/>
  <c r="P62" i="16"/>
  <c r="Q62" i="16"/>
  <c r="P63" i="16"/>
  <c r="Q63" i="16"/>
  <c r="P64" i="16"/>
  <c r="Q64" i="16"/>
  <c r="P55" i="16"/>
  <c r="K56" i="16"/>
  <c r="L56" i="16"/>
  <c r="K57" i="16"/>
  <c r="L57" i="16"/>
  <c r="K58" i="16"/>
  <c r="L58" i="16"/>
  <c r="K59" i="16"/>
  <c r="L59" i="16"/>
  <c r="K60" i="16"/>
  <c r="L60" i="16"/>
  <c r="K61" i="16"/>
  <c r="L61" i="16"/>
  <c r="K62" i="16"/>
  <c r="L62" i="16"/>
  <c r="K63" i="16"/>
  <c r="L63" i="16"/>
  <c r="K64" i="16"/>
  <c r="L64" i="16"/>
  <c r="K55" i="16"/>
  <c r="U34" i="16"/>
  <c r="V34" i="16"/>
  <c r="U35" i="16"/>
  <c r="V35" i="16"/>
  <c r="U36" i="16"/>
  <c r="V36" i="16"/>
  <c r="U37" i="16"/>
  <c r="V37" i="16"/>
  <c r="U38" i="16"/>
  <c r="V38" i="16"/>
  <c r="U39" i="16"/>
  <c r="V39" i="16"/>
  <c r="U40" i="16"/>
  <c r="V40" i="16"/>
  <c r="U41" i="16"/>
  <c r="V41" i="16"/>
  <c r="U42" i="16"/>
  <c r="V42" i="16"/>
  <c r="U33" i="16"/>
  <c r="P34" i="16"/>
  <c r="Q34" i="16"/>
  <c r="P35" i="16"/>
  <c r="Q35" i="16"/>
  <c r="P36" i="16"/>
  <c r="Q36" i="16"/>
  <c r="P37" i="16"/>
  <c r="Q37" i="16"/>
  <c r="P38" i="16"/>
  <c r="Q38" i="16"/>
  <c r="P39" i="16"/>
  <c r="Q39" i="16"/>
  <c r="P40" i="16"/>
  <c r="Q40" i="16"/>
  <c r="P41" i="16"/>
  <c r="Q41" i="16"/>
  <c r="P42" i="16"/>
  <c r="Q42" i="16"/>
  <c r="P33" i="16"/>
  <c r="Q33" i="16" s="1"/>
  <c r="K34" i="16"/>
  <c r="L34" i="16"/>
  <c r="K35" i="16"/>
  <c r="L35" i="16"/>
  <c r="K36" i="16"/>
  <c r="L36" i="16"/>
  <c r="K37" i="16"/>
  <c r="L37" i="16"/>
  <c r="K38" i="16"/>
  <c r="L38" i="16"/>
  <c r="K39" i="16"/>
  <c r="L39" i="16"/>
  <c r="K40" i="16"/>
  <c r="L40" i="16"/>
  <c r="K41" i="16"/>
  <c r="L41" i="16"/>
  <c r="K42" i="16"/>
  <c r="L42" i="16"/>
  <c r="K33" i="16"/>
  <c r="L33" i="16" s="1"/>
  <c r="Y42" i="16"/>
  <c r="Z42" i="16" s="1"/>
  <c r="X42" i="16"/>
  <c r="Y41" i="16"/>
  <c r="Z41" i="16" s="1"/>
  <c r="X41" i="16"/>
  <c r="Y40" i="16"/>
  <c r="Z40" i="16" s="1"/>
  <c r="X40" i="16"/>
  <c r="Y39" i="16"/>
  <c r="Z39" i="16" s="1"/>
  <c r="X39" i="16"/>
  <c r="Y38" i="16"/>
  <c r="Z38" i="16" s="1"/>
  <c r="X38" i="16"/>
  <c r="Y37" i="16"/>
  <c r="Z37" i="16" s="1"/>
  <c r="X37" i="16"/>
  <c r="Y36" i="16"/>
  <c r="Z36" i="16" s="1"/>
  <c r="X36" i="16"/>
  <c r="Y35" i="16"/>
  <c r="Z35" i="16" s="1"/>
  <c r="X35" i="16"/>
  <c r="Y34" i="16"/>
  <c r="Z34" i="16" s="1"/>
  <c r="X34" i="16"/>
  <c r="Y33" i="16"/>
  <c r="Z33" i="16" s="1"/>
  <c r="X33" i="16"/>
  <c r="V33" i="16"/>
  <c r="Y150" i="16"/>
  <c r="Z150" i="16" s="1"/>
  <c r="X150" i="16"/>
  <c r="Y149" i="16"/>
  <c r="Z149" i="16" s="1"/>
  <c r="X149" i="16"/>
  <c r="Y148" i="16"/>
  <c r="Z148" i="16" s="1"/>
  <c r="X148" i="16"/>
  <c r="Y147" i="16"/>
  <c r="Z147" i="16" s="1"/>
  <c r="X147" i="16"/>
  <c r="Y146" i="16"/>
  <c r="Z146" i="16" s="1"/>
  <c r="X146" i="16"/>
  <c r="Y145" i="16"/>
  <c r="Z145" i="16" s="1"/>
  <c r="X145" i="16"/>
  <c r="Y144" i="16"/>
  <c r="Z144" i="16" s="1"/>
  <c r="X144" i="16"/>
  <c r="Y143" i="16"/>
  <c r="Z143" i="16" s="1"/>
  <c r="X143" i="16"/>
  <c r="Y142" i="16"/>
  <c r="Z142" i="16" s="1"/>
  <c r="X142" i="16"/>
  <c r="Y141" i="16"/>
  <c r="Z141" i="16" s="1"/>
  <c r="X141" i="16"/>
  <c r="V141" i="16"/>
  <c r="L141" i="16"/>
  <c r="Y125" i="16"/>
  <c r="Z125" i="16" s="1"/>
  <c r="X125" i="16"/>
  <c r="Y124" i="16"/>
  <c r="Z124" i="16" s="1"/>
  <c r="X124" i="16"/>
  <c r="Y123" i="16"/>
  <c r="Z123" i="16" s="1"/>
  <c r="X123" i="16"/>
  <c r="Y122" i="16"/>
  <c r="Z122" i="16" s="1"/>
  <c r="X122" i="16"/>
  <c r="Y121" i="16"/>
  <c r="Z121" i="16" s="1"/>
  <c r="X121" i="16"/>
  <c r="Y120" i="16"/>
  <c r="Z120" i="16" s="1"/>
  <c r="X120" i="16"/>
  <c r="Y119" i="16"/>
  <c r="Z119" i="16" s="1"/>
  <c r="X119" i="16"/>
  <c r="Y118" i="16"/>
  <c r="Z118" i="16" s="1"/>
  <c r="X118" i="16"/>
  <c r="Y117" i="16"/>
  <c r="Z117" i="16" s="1"/>
  <c r="X117" i="16"/>
  <c r="Y116" i="16"/>
  <c r="Z116" i="16" s="1"/>
  <c r="X116" i="16"/>
  <c r="V116" i="16"/>
  <c r="Q116" i="16"/>
  <c r="Y96" i="16"/>
  <c r="Z96" i="16" s="1"/>
  <c r="X96" i="16"/>
  <c r="V96" i="16"/>
  <c r="L96" i="16"/>
  <c r="Y85" i="16"/>
  <c r="Z85" i="16" s="1"/>
  <c r="X85" i="16"/>
  <c r="Y84" i="16"/>
  <c r="Z84" i="16" s="1"/>
  <c r="X84" i="16"/>
  <c r="Y83" i="16"/>
  <c r="Z83" i="16" s="1"/>
  <c r="X83" i="16"/>
  <c r="Y82" i="16"/>
  <c r="Z82" i="16" s="1"/>
  <c r="X82" i="16"/>
  <c r="Y81" i="16"/>
  <c r="Z81" i="16" s="1"/>
  <c r="X81" i="16"/>
  <c r="Y80" i="16"/>
  <c r="Z80" i="16" s="1"/>
  <c r="X80" i="16"/>
  <c r="Y79" i="16"/>
  <c r="Z79" i="16" s="1"/>
  <c r="X79" i="16"/>
  <c r="Y78" i="16"/>
  <c r="Z78" i="16" s="1"/>
  <c r="X78" i="16"/>
  <c r="Y77" i="16"/>
  <c r="Z77" i="16" s="1"/>
  <c r="X77" i="16"/>
  <c r="Y76" i="16"/>
  <c r="Z76" i="16" s="1"/>
  <c r="X76" i="16"/>
  <c r="V76" i="16"/>
  <c r="Q76" i="16"/>
  <c r="L76" i="16"/>
  <c r="Y64" i="16"/>
  <c r="Z64" i="16" s="1"/>
  <c r="X64" i="16"/>
  <c r="Y63" i="16"/>
  <c r="Z63" i="16" s="1"/>
  <c r="X63" i="16"/>
  <c r="Y62" i="16"/>
  <c r="Z62" i="16" s="1"/>
  <c r="X62" i="16"/>
  <c r="Y61" i="16"/>
  <c r="Z61" i="16" s="1"/>
  <c r="X61" i="16"/>
  <c r="Y60" i="16"/>
  <c r="Z60" i="16" s="1"/>
  <c r="X60" i="16"/>
  <c r="Y59" i="16"/>
  <c r="Z59" i="16" s="1"/>
  <c r="X59" i="16"/>
  <c r="Y58" i="16"/>
  <c r="Z58" i="16" s="1"/>
  <c r="X58" i="16"/>
  <c r="Y57" i="16"/>
  <c r="Z57" i="16" s="1"/>
  <c r="X57" i="16"/>
  <c r="Y56" i="16"/>
  <c r="Z56" i="16" s="1"/>
  <c r="X56" i="16"/>
  <c r="Y55" i="16"/>
  <c r="Z55" i="16" s="1"/>
  <c r="X55" i="16"/>
  <c r="V55" i="16"/>
  <c r="Q55" i="16"/>
  <c r="L55" i="16"/>
  <c r="Y13" i="16"/>
  <c r="Y14" i="16"/>
  <c r="Y15" i="16"/>
  <c r="Y16" i="16"/>
  <c r="Z16" i="16" s="1"/>
  <c r="Y17" i="16"/>
  <c r="Z17" i="16" s="1"/>
  <c r="Y12" i="16"/>
  <c r="Z12" i="16" s="1"/>
  <c r="X13" i="16"/>
  <c r="X14" i="16"/>
  <c r="X15" i="16"/>
  <c r="X16" i="16"/>
  <c r="X17" i="16"/>
  <c r="X12" i="16"/>
  <c r="Z13" i="16"/>
  <c r="Z14" i="16"/>
  <c r="Z15" i="16"/>
  <c r="U13" i="16"/>
  <c r="V13" i="16" s="1"/>
  <c r="U14" i="16"/>
  <c r="V14" i="16" s="1"/>
  <c r="U15" i="16"/>
  <c r="V15" i="16"/>
  <c r="U16" i="16"/>
  <c r="V16" i="16"/>
  <c r="U17" i="16"/>
  <c r="V17" i="16" s="1"/>
  <c r="U12" i="16"/>
  <c r="V12" i="16" s="1"/>
  <c r="P13" i="16"/>
  <c r="Q13" i="16" s="1"/>
  <c r="P14" i="16"/>
  <c r="Q14" i="16" s="1"/>
  <c r="P15" i="16"/>
  <c r="P16" i="16"/>
  <c r="P17" i="16"/>
  <c r="Q17" i="16" s="1"/>
  <c r="P12" i="16"/>
  <c r="Q12" i="16" s="1"/>
  <c r="Q16" i="16"/>
  <c r="Q15" i="16"/>
  <c r="K13" i="16"/>
  <c r="L13" i="16" s="1"/>
  <c r="K14" i="16"/>
  <c r="L14" i="16" s="1"/>
  <c r="K15" i="16"/>
  <c r="K16" i="16"/>
  <c r="K17" i="16"/>
  <c r="L17" i="16" s="1"/>
  <c r="K12" i="16"/>
  <c r="L12" i="16" s="1"/>
  <c r="F13" i="16"/>
  <c r="G13" i="16" s="1"/>
  <c r="F14" i="16"/>
  <c r="G14" i="16" s="1"/>
  <c r="F15" i="16"/>
  <c r="G15" i="16" s="1"/>
  <c r="F16" i="16"/>
  <c r="G16" i="16" s="1"/>
  <c r="F17" i="16"/>
  <c r="G17" i="16" s="1"/>
  <c r="F12" i="16"/>
  <c r="G12" i="16" s="1"/>
  <c r="L16" i="16"/>
  <c r="L15" i="16"/>
  <c r="AB12" i="16" l="1"/>
  <c r="AD2" i="17" s="1"/>
  <c r="AB14" i="16"/>
  <c r="AD4" i="17" s="1"/>
  <c r="AB56" i="16"/>
  <c r="AD23" i="17" s="1"/>
  <c r="AB58" i="16"/>
  <c r="AD25" i="17" s="1"/>
  <c r="AB60" i="16"/>
  <c r="AD27" i="17" s="1"/>
  <c r="AB62" i="16"/>
  <c r="AD29" i="17" s="1"/>
  <c r="AB64" i="16"/>
  <c r="AD31" i="17" s="1"/>
  <c r="AB77" i="16"/>
  <c r="AD33" i="17" s="1"/>
  <c r="AB79" i="16"/>
  <c r="AD35" i="17" s="1"/>
  <c r="AB81" i="16"/>
  <c r="AD37" i="17" s="1"/>
  <c r="AB83" i="16"/>
  <c r="AD39" i="17" s="1"/>
  <c r="AB85" i="16"/>
  <c r="AD41" i="17" s="1"/>
  <c r="AB96" i="16"/>
  <c r="AD42" i="17" s="1"/>
  <c r="AD44" i="17"/>
  <c r="AD46" i="17"/>
  <c r="AD48" i="17"/>
  <c r="AD50" i="17"/>
  <c r="AB117" i="16"/>
  <c r="AD53" i="17" s="1"/>
  <c r="AB119" i="16"/>
  <c r="AD55" i="17" s="1"/>
  <c r="AB121" i="16"/>
  <c r="AD57" i="17" s="1"/>
  <c r="AB123" i="16"/>
  <c r="AD59" i="17" s="1"/>
  <c r="AB125" i="16"/>
  <c r="AD61" i="17" s="1"/>
  <c r="AB141" i="16"/>
  <c r="AD62" i="17" s="1"/>
  <c r="AB143" i="16"/>
  <c r="AD64" i="17" s="1"/>
  <c r="AB145" i="16"/>
  <c r="AD66" i="17" s="1"/>
  <c r="AB147" i="16"/>
  <c r="AD68" i="17" s="1"/>
  <c r="AB149" i="16"/>
  <c r="AD70" i="17" s="1"/>
  <c r="AB34" i="16"/>
  <c r="AD13" i="17" s="1"/>
  <c r="AB36" i="16"/>
  <c r="AD15" i="17" s="1"/>
  <c r="AB38" i="16"/>
  <c r="AD17" i="17" s="1"/>
  <c r="AB40" i="16"/>
  <c r="AD19" i="17" s="1"/>
  <c r="AB42" i="16"/>
  <c r="AD21" i="17" s="1"/>
  <c r="AB17" i="16"/>
  <c r="AD7" i="17" s="1"/>
  <c r="AB13" i="16"/>
  <c r="AD3" i="17" s="1"/>
  <c r="AB16" i="16"/>
  <c r="AD6" i="17" s="1"/>
  <c r="AB76" i="16"/>
  <c r="AD32" i="17" s="1"/>
  <c r="AB78" i="16"/>
  <c r="AD34" i="17" s="1"/>
  <c r="AB80" i="16"/>
  <c r="AD36" i="17" s="1"/>
  <c r="AB82" i="16"/>
  <c r="AD38" i="17" s="1"/>
  <c r="AB84" i="16"/>
  <c r="AD40" i="17" s="1"/>
  <c r="AD43" i="17"/>
  <c r="AD45" i="17"/>
  <c r="AD47" i="17"/>
  <c r="AD49" i="17"/>
  <c r="AD51" i="17"/>
  <c r="AB116" i="16"/>
  <c r="AD52" i="17" s="1"/>
  <c r="AB118" i="16"/>
  <c r="AD54" i="17" s="1"/>
  <c r="AB120" i="16"/>
  <c r="AD56" i="17" s="1"/>
  <c r="AB122" i="16"/>
  <c r="AD58" i="17" s="1"/>
  <c r="AB124" i="16"/>
  <c r="AD60" i="17" s="1"/>
  <c r="AB142" i="16"/>
  <c r="AD63" i="17" s="1"/>
  <c r="AB144" i="16"/>
  <c r="AD65" i="17" s="1"/>
  <c r="AB146" i="16"/>
  <c r="AD67" i="17" s="1"/>
  <c r="AB148" i="16"/>
  <c r="AD69" i="17" s="1"/>
  <c r="AB150" i="16"/>
  <c r="AD71" i="17" s="1"/>
  <c r="AB33" i="16"/>
  <c r="AD12" i="17" s="1"/>
  <c r="AB35" i="16"/>
  <c r="AD14" i="17" s="1"/>
  <c r="AB37" i="16"/>
  <c r="AD16" i="17" s="1"/>
  <c r="AB39" i="16"/>
  <c r="AD18" i="17" s="1"/>
  <c r="AB41" i="16"/>
  <c r="AD20" i="17" s="1"/>
  <c r="AB15" i="16"/>
  <c r="AD5" i="17" s="1"/>
  <c r="AB55" i="16"/>
  <c r="AD22" i="17" s="1"/>
  <c r="AB57" i="16"/>
  <c r="AD24" i="17" s="1"/>
  <c r="AB59" i="16"/>
  <c r="AD26" i="17" s="1"/>
  <c r="AB61" i="16"/>
  <c r="AD28" i="17" s="1"/>
  <c r="AB63" i="16"/>
  <c r="AD30" i="17" s="1"/>
  <c r="AA82" i="16"/>
  <c r="AC38" i="17" s="1"/>
  <c r="AA148" i="16"/>
  <c r="AC69" i="17" s="1"/>
  <c r="AA146" i="16"/>
  <c r="AC67" i="17" s="1"/>
  <c r="AA150" i="16"/>
  <c r="AC71" i="17" s="1"/>
  <c r="AA144" i="16"/>
  <c r="AC65" i="17" s="1"/>
  <c r="AA145" i="16"/>
  <c r="AC66" i="17" s="1"/>
  <c r="AA147" i="16"/>
  <c r="AC68" i="17" s="1"/>
  <c r="AA149" i="16"/>
  <c r="AC70" i="17" s="1"/>
  <c r="AA119" i="16"/>
  <c r="AC55" i="17" s="1"/>
  <c r="AA121" i="16"/>
  <c r="AC57" i="17" s="1"/>
  <c r="AA123" i="16"/>
  <c r="AC59" i="17" s="1"/>
  <c r="AA125" i="16"/>
  <c r="AC61" i="17" s="1"/>
  <c r="AA122" i="16"/>
  <c r="AC58" i="17" s="1"/>
  <c r="AA124" i="16"/>
  <c r="AC60" i="17" s="1"/>
  <c r="AA120" i="16"/>
  <c r="AC56" i="17" s="1"/>
  <c r="AC47" i="17"/>
  <c r="AC51" i="17"/>
  <c r="AC45" i="17"/>
  <c r="AC49" i="17"/>
  <c r="AC46" i="17"/>
  <c r="AC50" i="17"/>
  <c r="AC48" i="17"/>
  <c r="AA81" i="16"/>
  <c r="AC37" i="17" s="1"/>
  <c r="AA85" i="16"/>
  <c r="AC41" i="17" s="1"/>
  <c r="AA77" i="16"/>
  <c r="AC33" i="17" s="1"/>
  <c r="AA79" i="16"/>
  <c r="AC35" i="17" s="1"/>
  <c r="AA83" i="16"/>
  <c r="AC39" i="17" s="1"/>
  <c r="AA84" i="16"/>
  <c r="AC40" i="17" s="1"/>
  <c r="AA80" i="16"/>
  <c r="AC36" i="17" s="1"/>
  <c r="AA60" i="16"/>
  <c r="AC27" i="17" s="1"/>
  <c r="AA64" i="16"/>
  <c r="AC31" i="17" s="1"/>
  <c r="AA61" i="16"/>
  <c r="AC28" i="17" s="1"/>
  <c r="AA59" i="16"/>
  <c r="AC26" i="17" s="1"/>
  <c r="AA63" i="16"/>
  <c r="AC30" i="17" s="1"/>
  <c r="AA62" i="16"/>
  <c r="AC29" i="17" s="1"/>
  <c r="AA58" i="16"/>
  <c r="AC25" i="17" s="1"/>
  <c r="AA37" i="16"/>
  <c r="AC16" i="17" s="1"/>
  <c r="AA41" i="16"/>
  <c r="AC20" i="17" s="1"/>
  <c r="AA36" i="16"/>
  <c r="AC15" i="17" s="1"/>
  <c r="AA38" i="16"/>
  <c r="AC17" i="17" s="1"/>
  <c r="AA40" i="16"/>
  <c r="AC19" i="17" s="1"/>
  <c r="AA42" i="16"/>
  <c r="AC21" i="17" s="1"/>
  <c r="AA39" i="16"/>
  <c r="AC18" i="17" s="1"/>
  <c r="AA16" i="16"/>
  <c r="AC6" i="17" s="1"/>
  <c r="AA15" i="16"/>
  <c r="AC5" i="17" s="1"/>
  <c r="AA14" i="16"/>
  <c r="AC4" i="17" s="1"/>
  <c r="AA12" i="16"/>
  <c r="AC2" i="17" s="1"/>
  <c r="AA13" i="16"/>
  <c r="AC3" i="17" s="1"/>
  <c r="AA56" i="16"/>
  <c r="AC23" i="17" s="1"/>
  <c r="AA143" i="16"/>
  <c r="AC64" i="17" s="1"/>
  <c r="AA142" i="16"/>
  <c r="AC63" i="17" s="1"/>
  <c r="AA141" i="16"/>
  <c r="AC62" i="17" s="1"/>
  <c r="AA118" i="16"/>
  <c r="AC54" i="17" s="1"/>
  <c r="AA117" i="16"/>
  <c r="AC53" i="17" s="1"/>
  <c r="AA116" i="16"/>
  <c r="AC52" i="17" s="1"/>
  <c r="AC44" i="17"/>
  <c r="AC43" i="17"/>
  <c r="AA96" i="16"/>
  <c r="AC42" i="17" s="1"/>
  <c r="AA78" i="16"/>
  <c r="AC34" i="17" s="1"/>
  <c r="AA76" i="16"/>
  <c r="AC32" i="17" s="1"/>
  <c r="AA57" i="16"/>
  <c r="AC24" i="17" s="1"/>
  <c r="AA55" i="16"/>
  <c r="AC22" i="17" s="1"/>
  <c r="AA33" i="16"/>
  <c r="AC12" i="17" s="1"/>
  <c r="AA35" i="16"/>
  <c r="AC14" i="17" s="1"/>
  <c r="AA34" i="16"/>
  <c r="AC13" i="17" s="1"/>
  <c r="AA17" i="16"/>
  <c r="AC7" i="17" s="1"/>
  <c r="C69" i="14"/>
  <c r="C63" i="17"/>
  <c r="D63" i="17"/>
  <c r="F63" i="17"/>
  <c r="G63" i="17"/>
  <c r="K63" i="17"/>
  <c r="L63" i="17"/>
  <c r="M63" i="17"/>
  <c r="N63" i="17"/>
  <c r="P63" i="17"/>
  <c r="Q63" i="17"/>
  <c r="R63" i="17"/>
  <c r="S63" i="17"/>
  <c r="U63" i="17"/>
  <c r="V63" i="17"/>
  <c r="W63" i="17"/>
  <c r="X63" i="17"/>
  <c r="Z63" i="17"/>
  <c r="AA63" i="17"/>
  <c r="AB63" i="17"/>
  <c r="C64" i="17"/>
  <c r="D64" i="17"/>
  <c r="F64" i="17"/>
  <c r="G64" i="17"/>
  <c r="K64" i="17"/>
  <c r="L64" i="17"/>
  <c r="M64" i="17"/>
  <c r="N64" i="17"/>
  <c r="P64" i="17"/>
  <c r="Q64" i="17"/>
  <c r="R64" i="17"/>
  <c r="S64" i="17"/>
  <c r="U64" i="17"/>
  <c r="V64" i="17"/>
  <c r="W64" i="17"/>
  <c r="X64" i="17"/>
  <c r="Z64" i="17"/>
  <c r="AA64" i="17"/>
  <c r="AB64" i="17"/>
  <c r="C65" i="17"/>
  <c r="D65" i="17"/>
  <c r="F65" i="17"/>
  <c r="G65" i="17"/>
  <c r="K65" i="17"/>
  <c r="L65" i="17"/>
  <c r="M65" i="17"/>
  <c r="N65" i="17"/>
  <c r="P65" i="17"/>
  <c r="Q65" i="17"/>
  <c r="R65" i="17"/>
  <c r="S65" i="17"/>
  <c r="U65" i="17"/>
  <c r="V65" i="17"/>
  <c r="W65" i="17"/>
  <c r="X65" i="17"/>
  <c r="Z65" i="17"/>
  <c r="AA65" i="17"/>
  <c r="AB65" i="17"/>
  <c r="C66" i="17"/>
  <c r="D66" i="17"/>
  <c r="F66" i="17"/>
  <c r="G66" i="17"/>
  <c r="K66" i="17"/>
  <c r="L66" i="17"/>
  <c r="M66" i="17"/>
  <c r="N66" i="17"/>
  <c r="P66" i="17"/>
  <c r="Q66" i="17"/>
  <c r="R66" i="17"/>
  <c r="S66" i="17"/>
  <c r="U66" i="17"/>
  <c r="V66" i="17"/>
  <c r="W66" i="17"/>
  <c r="X66" i="17"/>
  <c r="Z66" i="17"/>
  <c r="AA66" i="17"/>
  <c r="AB66" i="17"/>
  <c r="C67" i="17"/>
  <c r="D67" i="17"/>
  <c r="F67" i="17"/>
  <c r="G67" i="17"/>
  <c r="K67" i="17"/>
  <c r="L67" i="17"/>
  <c r="M67" i="17"/>
  <c r="N67" i="17"/>
  <c r="P67" i="17"/>
  <c r="Q67" i="17"/>
  <c r="R67" i="17"/>
  <c r="S67" i="17"/>
  <c r="U67" i="17"/>
  <c r="V67" i="17"/>
  <c r="W67" i="17"/>
  <c r="X67" i="17"/>
  <c r="Z67" i="17"/>
  <c r="AA67" i="17"/>
  <c r="AB67" i="17"/>
  <c r="C68" i="17"/>
  <c r="D68" i="17"/>
  <c r="F68" i="17"/>
  <c r="G68" i="17"/>
  <c r="K68" i="17"/>
  <c r="L68" i="17"/>
  <c r="M68" i="17"/>
  <c r="N68" i="17"/>
  <c r="P68" i="17"/>
  <c r="Q68" i="17"/>
  <c r="R68" i="17"/>
  <c r="S68" i="17"/>
  <c r="U68" i="17"/>
  <c r="V68" i="17"/>
  <c r="W68" i="17"/>
  <c r="X68" i="17"/>
  <c r="Z68" i="17"/>
  <c r="AA68" i="17"/>
  <c r="AB68" i="17"/>
  <c r="C69" i="17"/>
  <c r="D69" i="17"/>
  <c r="F69" i="17"/>
  <c r="G69" i="17"/>
  <c r="K69" i="17"/>
  <c r="L69" i="17"/>
  <c r="M69" i="17"/>
  <c r="N69" i="17"/>
  <c r="P69" i="17"/>
  <c r="Q69" i="17"/>
  <c r="R69" i="17"/>
  <c r="S69" i="17"/>
  <c r="U69" i="17"/>
  <c r="V69" i="17"/>
  <c r="W69" i="17"/>
  <c r="X69" i="17"/>
  <c r="Z69" i="17"/>
  <c r="AA69" i="17"/>
  <c r="AB69" i="17"/>
  <c r="C70" i="17"/>
  <c r="D70" i="17"/>
  <c r="F70" i="17"/>
  <c r="G70" i="17"/>
  <c r="K70" i="17"/>
  <c r="L70" i="17"/>
  <c r="M70" i="17"/>
  <c r="N70" i="17"/>
  <c r="P70" i="17"/>
  <c r="Q70" i="17"/>
  <c r="R70" i="17"/>
  <c r="S70" i="17"/>
  <c r="U70" i="17"/>
  <c r="V70" i="17"/>
  <c r="W70" i="17"/>
  <c r="X70" i="17"/>
  <c r="Z70" i="17"/>
  <c r="AA70" i="17"/>
  <c r="AB70" i="17"/>
  <c r="C71" i="17"/>
  <c r="D71" i="17"/>
  <c r="F71" i="17"/>
  <c r="G71" i="17"/>
  <c r="K71" i="17"/>
  <c r="L71" i="17"/>
  <c r="M71" i="17"/>
  <c r="N71" i="17"/>
  <c r="P71" i="17"/>
  <c r="Q71" i="17"/>
  <c r="R71" i="17"/>
  <c r="S71" i="17"/>
  <c r="U71" i="17"/>
  <c r="V71" i="17"/>
  <c r="W71" i="17"/>
  <c r="X71" i="17"/>
  <c r="Z71" i="17"/>
  <c r="AA71" i="17"/>
  <c r="AB71" i="17"/>
  <c r="D62" i="17"/>
  <c r="F62" i="17"/>
  <c r="G62" i="17"/>
  <c r="K62" i="17"/>
  <c r="L62" i="17"/>
  <c r="M62" i="17"/>
  <c r="N62" i="17"/>
  <c r="P62" i="17"/>
  <c r="Q62" i="17"/>
  <c r="R62" i="17"/>
  <c r="S62" i="17"/>
  <c r="U62" i="17"/>
  <c r="V62" i="17"/>
  <c r="W62" i="17"/>
  <c r="X62" i="17"/>
  <c r="Z62" i="17"/>
  <c r="AA62" i="17"/>
  <c r="AB62" i="17"/>
  <c r="C62" i="17"/>
  <c r="C53" i="17"/>
  <c r="D53" i="17"/>
  <c r="F53" i="17"/>
  <c r="G53" i="17"/>
  <c r="K53" i="17"/>
  <c r="L53" i="17"/>
  <c r="M53" i="17"/>
  <c r="N53" i="17"/>
  <c r="P53" i="17"/>
  <c r="Q53" i="17"/>
  <c r="R53" i="17"/>
  <c r="S53" i="17"/>
  <c r="U53" i="17"/>
  <c r="V53" i="17"/>
  <c r="W53" i="17"/>
  <c r="X53" i="17"/>
  <c r="Z53" i="17"/>
  <c r="AA53" i="17"/>
  <c r="AB53" i="17"/>
  <c r="C54" i="17"/>
  <c r="D54" i="17"/>
  <c r="F54" i="17"/>
  <c r="G54" i="17"/>
  <c r="K54" i="17"/>
  <c r="L54" i="17"/>
  <c r="M54" i="17"/>
  <c r="N54" i="17"/>
  <c r="P54" i="17"/>
  <c r="Q54" i="17"/>
  <c r="R54" i="17"/>
  <c r="S54" i="17"/>
  <c r="U54" i="17"/>
  <c r="V54" i="17"/>
  <c r="W54" i="17"/>
  <c r="X54" i="17"/>
  <c r="Z54" i="17"/>
  <c r="AA54" i="17"/>
  <c r="AB54" i="17"/>
  <c r="C55" i="17"/>
  <c r="D55" i="17"/>
  <c r="F55" i="17"/>
  <c r="G55" i="17"/>
  <c r="K55" i="17"/>
  <c r="L55" i="17"/>
  <c r="M55" i="17"/>
  <c r="N55" i="17"/>
  <c r="P55" i="17"/>
  <c r="Q55" i="17"/>
  <c r="R55" i="17"/>
  <c r="S55" i="17"/>
  <c r="U55" i="17"/>
  <c r="V55" i="17"/>
  <c r="W55" i="17"/>
  <c r="X55" i="17"/>
  <c r="Z55" i="17"/>
  <c r="AA55" i="17"/>
  <c r="AB55" i="17"/>
  <c r="C56" i="17"/>
  <c r="D56" i="17"/>
  <c r="F56" i="17"/>
  <c r="G56" i="17"/>
  <c r="K56" i="17"/>
  <c r="L56" i="17"/>
  <c r="M56" i="17"/>
  <c r="N56" i="17"/>
  <c r="P56" i="17"/>
  <c r="Q56" i="17"/>
  <c r="R56" i="17"/>
  <c r="S56" i="17"/>
  <c r="U56" i="17"/>
  <c r="V56" i="17"/>
  <c r="W56" i="17"/>
  <c r="X56" i="17"/>
  <c r="Z56" i="17"/>
  <c r="AA56" i="17"/>
  <c r="AB56" i="17"/>
  <c r="C57" i="17"/>
  <c r="D57" i="17"/>
  <c r="F57" i="17"/>
  <c r="G57" i="17"/>
  <c r="K57" i="17"/>
  <c r="L57" i="17"/>
  <c r="M57" i="17"/>
  <c r="N57" i="17"/>
  <c r="P57" i="17"/>
  <c r="Q57" i="17"/>
  <c r="R57" i="17"/>
  <c r="S57" i="17"/>
  <c r="U57" i="17"/>
  <c r="V57" i="17"/>
  <c r="W57" i="17"/>
  <c r="X57" i="17"/>
  <c r="Z57" i="17"/>
  <c r="AA57" i="17"/>
  <c r="AB57" i="17"/>
  <c r="C58" i="17"/>
  <c r="D58" i="17"/>
  <c r="F58" i="17"/>
  <c r="G58" i="17"/>
  <c r="K58" i="17"/>
  <c r="L58" i="17"/>
  <c r="M58" i="17"/>
  <c r="N58" i="17"/>
  <c r="P58" i="17"/>
  <c r="Q58" i="17"/>
  <c r="R58" i="17"/>
  <c r="S58" i="17"/>
  <c r="U58" i="17"/>
  <c r="V58" i="17"/>
  <c r="W58" i="17"/>
  <c r="X58" i="17"/>
  <c r="Z58" i="17"/>
  <c r="AA58" i="17"/>
  <c r="AB58" i="17"/>
  <c r="C59" i="17"/>
  <c r="D59" i="17"/>
  <c r="F59" i="17"/>
  <c r="G59" i="17"/>
  <c r="K59" i="17"/>
  <c r="L59" i="17"/>
  <c r="M59" i="17"/>
  <c r="N59" i="17"/>
  <c r="P59" i="17"/>
  <c r="Q59" i="17"/>
  <c r="R59" i="17"/>
  <c r="S59" i="17"/>
  <c r="U59" i="17"/>
  <c r="V59" i="17"/>
  <c r="W59" i="17"/>
  <c r="X59" i="17"/>
  <c r="Z59" i="17"/>
  <c r="AA59" i="17"/>
  <c r="AB59" i="17"/>
  <c r="C60" i="17"/>
  <c r="D60" i="17"/>
  <c r="F60" i="17"/>
  <c r="G60" i="17"/>
  <c r="K60" i="17"/>
  <c r="L60" i="17"/>
  <c r="M60" i="17"/>
  <c r="N60" i="17"/>
  <c r="P60" i="17"/>
  <c r="Q60" i="17"/>
  <c r="R60" i="17"/>
  <c r="S60" i="17"/>
  <c r="U60" i="17"/>
  <c r="V60" i="17"/>
  <c r="W60" i="17"/>
  <c r="X60" i="17"/>
  <c r="Z60" i="17"/>
  <c r="AA60" i="17"/>
  <c r="AB60" i="17"/>
  <c r="C61" i="17"/>
  <c r="D61" i="17"/>
  <c r="F61" i="17"/>
  <c r="G61" i="17"/>
  <c r="K61" i="17"/>
  <c r="L61" i="17"/>
  <c r="M61" i="17"/>
  <c r="N61" i="17"/>
  <c r="P61" i="17"/>
  <c r="Q61" i="17"/>
  <c r="R61" i="17"/>
  <c r="S61" i="17"/>
  <c r="U61" i="17"/>
  <c r="V61" i="17"/>
  <c r="W61" i="17"/>
  <c r="X61" i="17"/>
  <c r="Z61" i="17"/>
  <c r="AA61" i="17"/>
  <c r="AB61" i="17"/>
  <c r="D52" i="17"/>
  <c r="F52" i="17"/>
  <c r="G52" i="17"/>
  <c r="K52" i="17"/>
  <c r="L52" i="17"/>
  <c r="M52" i="17"/>
  <c r="N52" i="17"/>
  <c r="P52" i="17"/>
  <c r="Q52" i="17"/>
  <c r="R52" i="17"/>
  <c r="S52" i="17"/>
  <c r="U52" i="17"/>
  <c r="V52" i="17"/>
  <c r="W52" i="17"/>
  <c r="X52" i="17"/>
  <c r="Z52" i="17"/>
  <c r="AA52" i="17"/>
  <c r="AB52" i="17"/>
  <c r="C52" i="17"/>
  <c r="C43" i="17"/>
  <c r="D43" i="17"/>
  <c r="F43" i="17"/>
  <c r="G43" i="17"/>
  <c r="K43" i="17"/>
  <c r="L43" i="17"/>
  <c r="M43" i="17"/>
  <c r="N43" i="17"/>
  <c r="P43" i="17"/>
  <c r="Q43" i="17"/>
  <c r="R43" i="17"/>
  <c r="S43" i="17"/>
  <c r="U43" i="17"/>
  <c r="V43" i="17"/>
  <c r="W43" i="17"/>
  <c r="X43" i="17"/>
  <c r="Z43" i="17"/>
  <c r="AA43" i="17"/>
  <c r="AB43" i="17"/>
  <c r="C44" i="17"/>
  <c r="D44" i="17"/>
  <c r="F44" i="17"/>
  <c r="G44" i="17"/>
  <c r="K44" i="17"/>
  <c r="L44" i="17"/>
  <c r="M44" i="17"/>
  <c r="N44" i="17"/>
  <c r="P44" i="17"/>
  <c r="Q44" i="17"/>
  <c r="R44" i="17"/>
  <c r="S44" i="17"/>
  <c r="U44" i="17"/>
  <c r="V44" i="17"/>
  <c r="W44" i="17"/>
  <c r="X44" i="17"/>
  <c r="Z44" i="17"/>
  <c r="AA44" i="17"/>
  <c r="AB44" i="17"/>
  <c r="C45" i="17"/>
  <c r="D45" i="17"/>
  <c r="F45" i="17"/>
  <c r="G45" i="17"/>
  <c r="K45" i="17"/>
  <c r="L45" i="17"/>
  <c r="M45" i="17"/>
  <c r="N45" i="17"/>
  <c r="P45" i="17"/>
  <c r="Q45" i="17"/>
  <c r="R45" i="17"/>
  <c r="S45" i="17"/>
  <c r="U45" i="17"/>
  <c r="V45" i="17"/>
  <c r="W45" i="17"/>
  <c r="X45" i="17"/>
  <c r="Z45" i="17"/>
  <c r="AA45" i="17"/>
  <c r="AB45" i="17"/>
  <c r="C46" i="17"/>
  <c r="D46" i="17"/>
  <c r="F46" i="17"/>
  <c r="G46" i="17"/>
  <c r="K46" i="17"/>
  <c r="L46" i="17"/>
  <c r="M46" i="17"/>
  <c r="N46" i="17"/>
  <c r="P46" i="17"/>
  <c r="Q46" i="17"/>
  <c r="R46" i="17"/>
  <c r="S46" i="17"/>
  <c r="U46" i="17"/>
  <c r="V46" i="17"/>
  <c r="W46" i="17"/>
  <c r="X46" i="17"/>
  <c r="Z46" i="17"/>
  <c r="AA46" i="17"/>
  <c r="AB46" i="17"/>
  <c r="C47" i="17"/>
  <c r="D47" i="17"/>
  <c r="F47" i="17"/>
  <c r="G47" i="17"/>
  <c r="K47" i="17"/>
  <c r="L47" i="17"/>
  <c r="M47" i="17"/>
  <c r="N47" i="17"/>
  <c r="P47" i="17"/>
  <c r="Q47" i="17"/>
  <c r="R47" i="17"/>
  <c r="S47" i="17"/>
  <c r="U47" i="17"/>
  <c r="V47" i="17"/>
  <c r="W47" i="17"/>
  <c r="X47" i="17"/>
  <c r="Z47" i="17"/>
  <c r="AA47" i="17"/>
  <c r="AB47" i="17"/>
  <c r="C48" i="17"/>
  <c r="D48" i="17"/>
  <c r="F48" i="17"/>
  <c r="G48" i="17"/>
  <c r="K48" i="17"/>
  <c r="L48" i="17"/>
  <c r="M48" i="17"/>
  <c r="N48" i="17"/>
  <c r="P48" i="17"/>
  <c r="Q48" i="17"/>
  <c r="R48" i="17"/>
  <c r="S48" i="17"/>
  <c r="U48" i="17"/>
  <c r="V48" i="17"/>
  <c r="W48" i="17"/>
  <c r="X48" i="17"/>
  <c r="Z48" i="17"/>
  <c r="AA48" i="17"/>
  <c r="AB48" i="17"/>
  <c r="C49" i="17"/>
  <c r="D49" i="17"/>
  <c r="F49" i="17"/>
  <c r="G49" i="17"/>
  <c r="K49" i="17"/>
  <c r="L49" i="17"/>
  <c r="M49" i="17"/>
  <c r="N49" i="17"/>
  <c r="P49" i="17"/>
  <c r="Q49" i="17"/>
  <c r="R49" i="17"/>
  <c r="S49" i="17"/>
  <c r="U49" i="17"/>
  <c r="V49" i="17"/>
  <c r="W49" i="17"/>
  <c r="X49" i="17"/>
  <c r="Z49" i="17"/>
  <c r="AA49" i="17"/>
  <c r="AB49" i="17"/>
  <c r="C50" i="17"/>
  <c r="D50" i="17"/>
  <c r="F50" i="17"/>
  <c r="G50" i="17"/>
  <c r="K50" i="17"/>
  <c r="L50" i="17"/>
  <c r="M50" i="17"/>
  <c r="N50" i="17"/>
  <c r="P50" i="17"/>
  <c r="Q50" i="17"/>
  <c r="R50" i="17"/>
  <c r="S50" i="17"/>
  <c r="U50" i="17"/>
  <c r="V50" i="17"/>
  <c r="W50" i="17"/>
  <c r="X50" i="17"/>
  <c r="Z50" i="17"/>
  <c r="AA50" i="17"/>
  <c r="AB50" i="17"/>
  <c r="C51" i="17"/>
  <c r="D51" i="17"/>
  <c r="F51" i="17"/>
  <c r="G51" i="17"/>
  <c r="K51" i="17"/>
  <c r="L51" i="17"/>
  <c r="M51" i="17"/>
  <c r="N51" i="17"/>
  <c r="P51" i="17"/>
  <c r="Q51" i="17"/>
  <c r="R51" i="17"/>
  <c r="S51" i="17"/>
  <c r="U51" i="17"/>
  <c r="V51" i="17"/>
  <c r="W51" i="17"/>
  <c r="X51" i="17"/>
  <c r="Z51" i="17"/>
  <c r="AA51" i="17"/>
  <c r="AB51" i="17"/>
  <c r="D42" i="17"/>
  <c r="F42" i="17"/>
  <c r="G42" i="17"/>
  <c r="K42" i="17"/>
  <c r="L42" i="17"/>
  <c r="M42" i="17"/>
  <c r="N42" i="17"/>
  <c r="P42" i="17"/>
  <c r="Q42" i="17"/>
  <c r="R42" i="17"/>
  <c r="S42" i="17"/>
  <c r="U42" i="17"/>
  <c r="V42" i="17"/>
  <c r="W42" i="17"/>
  <c r="X42" i="17"/>
  <c r="Z42" i="17"/>
  <c r="AA42" i="17"/>
  <c r="AB42" i="17"/>
  <c r="C42" i="17"/>
  <c r="C33" i="17"/>
  <c r="D33" i="17"/>
  <c r="F33" i="17"/>
  <c r="G33" i="17"/>
  <c r="K33" i="17"/>
  <c r="L33" i="17"/>
  <c r="M33" i="17"/>
  <c r="N33" i="17"/>
  <c r="P33" i="17"/>
  <c r="Q33" i="17"/>
  <c r="R33" i="17"/>
  <c r="S33" i="17"/>
  <c r="U33" i="17"/>
  <c r="V33" i="17"/>
  <c r="W33" i="17"/>
  <c r="X33" i="17"/>
  <c r="Z33" i="17"/>
  <c r="AA33" i="17"/>
  <c r="AB33" i="17"/>
  <c r="C34" i="17"/>
  <c r="D34" i="17"/>
  <c r="F34" i="17"/>
  <c r="G34" i="17"/>
  <c r="K34" i="17"/>
  <c r="L34" i="17"/>
  <c r="M34" i="17"/>
  <c r="N34" i="17"/>
  <c r="P34" i="17"/>
  <c r="Q34" i="17"/>
  <c r="R34" i="17"/>
  <c r="S34" i="17"/>
  <c r="U34" i="17"/>
  <c r="V34" i="17"/>
  <c r="W34" i="17"/>
  <c r="X34" i="17"/>
  <c r="Z34" i="17"/>
  <c r="AA34" i="17"/>
  <c r="AB34" i="17"/>
  <c r="C35" i="17"/>
  <c r="D35" i="17"/>
  <c r="F35" i="17"/>
  <c r="G35" i="17"/>
  <c r="K35" i="17"/>
  <c r="L35" i="17"/>
  <c r="M35" i="17"/>
  <c r="N35" i="17"/>
  <c r="P35" i="17"/>
  <c r="Q35" i="17"/>
  <c r="R35" i="17"/>
  <c r="S35" i="17"/>
  <c r="U35" i="17"/>
  <c r="V35" i="17"/>
  <c r="W35" i="17"/>
  <c r="X35" i="17"/>
  <c r="Z35" i="17"/>
  <c r="AA35" i="17"/>
  <c r="AB35" i="17"/>
  <c r="C36" i="17"/>
  <c r="D36" i="17"/>
  <c r="F36" i="17"/>
  <c r="G36" i="17"/>
  <c r="K36" i="17"/>
  <c r="L36" i="17"/>
  <c r="M36" i="17"/>
  <c r="N36" i="17"/>
  <c r="P36" i="17"/>
  <c r="Q36" i="17"/>
  <c r="R36" i="17"/>
  <c r="S36" i="17"/>
  <c r="U36" i="17"/>
  <c r="V36" i="17"/>
  <c r="W36" i="17"/>
  <c r="X36" i="17"/>
  <c r="Z36" i="17"/>
  <c r="AA36" i="17"/>
  <c r="AB36" i="17"/>
  <c r="C37" i="17"/>
  <c r="D37" i="17"/>
  <c r="F37" i="17"/>
  <c r="G37" i="17"/>
  <c r="K37" i="17"/>
  <c r="L37" i="17"/>
  <c r="M37" i="17"/>
  <c r="N37" i="17"/>
  <c r="P37" i="17"/>
  <c r="Q37" i="17"/>
  <c r="R37" i="17"/>
  <c r="S37" i="17"/>
  <c r="U37" i="17"/>
  <c r="V37" i="17"/>
  <c r="W37" i="17"/>
  <c r="X37" i="17"/>
  <c r="Z37" i="17"/>
  <c r="AA37" i="17"/>
  <c r="AB37" i="17"/>
  <c r="C38" i="17"/>
  <c r="D38" i="17"/>
  <c r="F38" i="17"/>
  <c r="G38" i="17"/>
  <c r="K38" i="17"/>
  <c r="L38" i="17"/>
  <c r="M38" i="17"/>
  <c r="N38" i="17"/>
  <c r="P38" i="17"/>
  <c r="Q38" i="17"/>
  <c r="R38" i="17"/>
  <c r="S38" i="17"/>
  <c r="U38" i="17"/>
  <c r="V38" i="17"/>
  <c r="W38" i="17"/>
  <c r="X38" i="17"/>
  <c r="Z38" i="17"/>
  <c r="AA38" i="17"/>
  <c r="AB38" i="17"/>
  <c r="C39" i="17"/>
  <c r="D39" i="17"/>
  <c r="F39" i="17"/>
  <c r="G39" i="17"/>
  <c r="K39" i="17"/>
  <c r="L39" i="17"/>
  <c r="M39" i="17"/>
  <c r="N39" i="17"/>
  <c r="P39" i="17"/>
  <c r="Q39" i="17"/>
  <c r="R39" i="17"/>
  <c r="S39" i="17"/>
  <c r="U39" i="17"/>
  <c r="V39" i="17"/>
  <c r="W39" i="17"/>
  <c r="X39" i="17"/>
  <c r="Z39" i="17"/>
  <c r="AA39" i="17"/>
  <c r="AB39" i="17"/>
  <c r="C40" i="17"/>
  <c r="D40" i="17"/>
  <c r="F40" i="17"/>
  <c r="G40" i="17"/>
  <c r="K40" i="17"/>
  <c r="L40" i="17"/>
  <c r="M40" i="17"/>
  <c r="N40" i="17"/>
  <c r="P40" i="17"/>
  <c r="Q40" i="17"/>
  <c r="R40" i="17"/>
  <c r="S40" i="17"/>
  <c r="U40" i="17"/>
  <c r="V40" i="17"/>
  <c r="W40" i="17"/>
  <c r="X40" i="17"/>
  <c r="Z40" i="17"/>
  <c r="AA40" i="17"/>
  <c r="AB40" i="17"/>
  <c r="C41" i="17"/>
  <c r="D41" i="17"/>
  <c r="F41" i="17"/>
  <c r="G41" i="17"/>
  <c r="K41" i="17"/>
  <c r="L41" i="17"/>
  <c r="M41" i="17"/>
  <c r="N41" i="17"/>
  <c r="P41" i="17"/>
  <c r="Q41" i="17"/>
  <c r="R41" i="17"/>
  <c r="S41" i="17"/>
  <c r="U41" i="17"/>
  <c r="V41" i="17"/>
  <c r="W41" i="17"/>
  <c r="X41" i="17"/>
  <c r="Z41" i="17"/>
  <c r="AA41" i="17"/>
  <c r="AB41" i="17"/>
  <c r="D32" i="17"/>
  <c r="F32" i="17"/>
  <c r="G32" i="17"/>
  <c r="K32" i="17"/>
  <c r="L32" i="17"/>
  <c r="M32" i="17"/>
  <c r="N32" i="17"/>
  <c r="P32" i="17"/>
  <c r="Q32" i="17"/>
  <c r="R32" i="17"/>
  <c r="S32" i="17"/>
  <c r="U32" i="17"/>
  <c r="V32" i="17"/>
  <c r="W32" i="17"/>
  <c r="X32" i="17"/>
  <c r="Z32" i="17"/>
  <c r="AA32" i="17"/>
  <c r="AB32" i="17"/>
  <c r="C32" i="17"/>
  <c r="C23" i="17"/>
  <c r="D23" i="17"/>
  <c r="F23" i="17"/>
  <c r="G23" i="17"/>
  <c r="K23" i="17"/>
  <c r="L23" i="17"/>
  <c r="M23" i="17"/>
  <c r="N23" i="17"/>
  <c r="P23" i="17"/>
  <c r="Q23" i="17"/>
  <c r="R23" i="17"/>
  <c r="S23" i="17"/>
  <c r="U23" i="17"/>
  <c r="V23" i="17"/>
  <c r="W23" i="17"/>
  <c r="X23" i="17"/>
  <c r="Z23" i="17"/>
  <c r="AA23" i="17"/>
  <c r="AB23" i="17"/>
  <c r="C24" i="17"/>
  <c r="D24" i="17"/>
  <c r="F24" i="17"/>
  <c r="G24" i="17"/>
  <c r="K24" i="17"/>
  <c r="L24" i="17"/>
  <c r="M24" i="17"/>
  <c r="N24" i="17"/>
  <c r="P24" i="17"/>
  <c r="Q24" i="17"/>
  <c r="R24" i="17"/>
  <c r="S24" i="17"/>
  <c r="U24" i="17"/>
  <c r="V24" i="17"/>
  <c r="W24" i="17"/>
  <c r="X24" i="17"/>
  <c r="Z24" i="17"/>
  <c r="AA24" i="17"/>
  <c r="AB24" i="17"/>
  <c r="C25" i="17"/>
  <c r="D25" i="17"/>
  <c r="F25" i="17"/>
  <c r="G25" i="17"/>
  <c r="K25" i="17"/>
  <c r="L25" i="17"/>
  <c r="M25" i="17"/>
  <c r="N25" i="17"/>
  <c r="P25" i="17"/>
  <c r="Q25" i="17"/>
  <c r="R25" i="17"/>
  <c r="S25" i="17"/>
  <c r="U25" i="17"/>
  <c r="V25" i="17"/>
  <c r="W25" i="17"/>
  <c r="X25" i="17"/>
  <c r="Z25" i="17"/>
  <c r="AA25" i="17"/>
  <c r="AB25" i="17"/>
  <c r="C26" i="17"/>
  <c r="D26" i="17"/>
  <c r="F26" i="17"/>
  <c r="G26" i="17"/>
  <c r="K26" i="17"/>
  <c r="L26" i="17"/>
  <c r="M26" i="17"/>
  <c r="N26" i="17"/>
  <c r="P26" i="17"/>
  <c r="Q26" i="17"/>
  <c r="R26" i="17"/>
  <c r="S26" i="17"/>
  <c r="U26" i="17"/>
  <c r="V26" i="17"/>
  <c r="W26" i="17"/>
  <c r="X26" i="17"/>
  <c r="Z26" i="17"/>
  <c r="AA26" i="17"/>
  <c r="AB26" i="17"/>
  <c r="C27" i="17"/>
  <c r="D27" i="17"/>
  <c r="F27" i="17"/>
  <c r="G27" i="17"/>
  <c r="K27" i="17"/>
  <c r="L27" i="17"/>
  <c r="M27" i="17"/>
  <c r="N27" i="17"/>
  <c r="P27" i="17"/>
  <c r="Q27" i="17"/>
  <c r="R27" i="17"/>
  <c r="S27" i="17"/>
  <c r="U27" i="17"/>
  <c r="V27" i="17"/>
  <c r="W27" i="17"/>
  <c r="X27" i="17"/>
  <c r="Z27" i="17"/>
  <c r="AA27" i="17"/>
  <c r="AB27" i="17"/>
  <c r="C28" i="17"/>
  <c r="D28" i="17"/>
  <c r="F28" i="17"/>
  <c r="G28" i="17"/>
  <c r="K28" i="17"/>
  <c r="L28" i="17"/>
  <c r="M28" i="17"/>
  <c r="N28" i="17"/>
  <c r="P28" i="17"/>
  <c r="Q28" i="17"/>
  <c r="R28" i="17"/>
  <c r="S28" i="17"/>
  <c r="U28" i="17"/>
  <c r="V28" i="17"/>
  <c r="W28" i="17"/>
  <c r="X28" i="17"/>
  <c r="Z28" i="17"/>
  <c r="AA28" i="17"/>
  <c r="AB28" i="17"/>
  <c r="C29" i="17"/>
  <c r="D29" i="17"/>
  <c r="F29" i="17"/>
  <c r="G29" i="17"/>
  <c r="K29" i="17"/>
  <c r="L29" i="17"/>
  <c r="M29" i="17"/>
  <c r="N29" i="17"/>
  <c r="P29" i="17"/>
  <c r="Q29" i="17"/>
  <c r="R29" i="17"/>
  <c r="S29" i="17"/>
  <c r="U29" i="17"/>
  <c r="V29" i="17"/>
  <c r="W29" i="17"/>
  <c r="X29" i="17"/>
  <c r="Z29" i="17"/>
  <c r="AA29" i="17"/>
  <c r="AB29" i="17"/>
  <c r="C30" i="17"/>
  <c r="D30" i="17"/>
  <c r="F30" i="17"/>
  <c r="G30" i="17"/>
  <c r="K30" i="17"/>
  <c r="L30" i="17"/>
  <c r="M30" i="17"/>
  <c r="N30" i="17"/>
  <c r="P30" i="17"/>
  <c r="Q30" i="17"/>
  <c r="R30" i="17"/>
  <c r="S30" i="17"/>
  <c r="U30" i="17"/>
  <c r="V30" i="17"/>
  <c r="W30" i="17"/>
  <c r="X30" i="17"/>
  <c r="Z30" i="17"/>
  <c r="AA30" i="17"/>
  <c r="AB30" i="17"/>
  <c r="C31" i="17"/>
  <c r="D31" i="17"/>
  <c r="F31" i="17"/>
  <c r="G31" i="17"/>
  <c r="K31" i="17"/>
  <c r="L31" i="17"/>
  <c r="M31" i="17"/>
  <c r="N31" i="17"/>
  <c r="P31" i="17"/>
  <c r="Q31" i="17"/>
  <c r="R31" i="17"/>
  <c r="S31" i="17"/>
  <c r="U31" i="17"/>
  <c r="V31" i="17"/>
  <c r="W31" i="17"/>
  <c r="X31" i="17"/>
  <c r="Z31" i="17"/>
  <c r="AA31" i="17"/>
  <c r="AB31" i="17"/>
  <c r="D22" i="17"/>
  <c r="F22" i="17"/>
  <c r="G22" i="17"/>
  <c r="K22" i="17"/>
  <c r="L22" i="17"/>
  <c r="M22" i="17"/>
  <c r="N22" i="17"/>
  <c r="P22" i="17"/>
  <c r="Q22" i="17"/>
  <c r="R22" i="17"/>
  <c r="S22" i="17"/>
  <c r="U22" i="17"/>
  <c r="V22" i="17"/>
  <c r="W22" i="17"/>
  <c r="X22" i="17"/>
  <c r="Z22" i="17"/>
  <c r="AA22" i="17"/>
  <c r="AB22" i="17"/>
  <c r="C22" i="17"/>
  <c r="C13" i="17"/>
  <c r="D13" i="17"/>
  <c r="F13" i="17"/>
  <c r="G13" i="17"/>
  <c r="K13" i="17"/>
  <c r="L13" i="17"/>
  <c r="M13" i="17"/>
  <c r="N13" i="17"/>
  <c r="P13" i="17"/>
  <c r="Q13" i="17"/>
  <c r="R13" i="17"/>
  <c r="S13" i="17"/>
  <c r="U13" i="17"/>
  <c r="V13" i="17"/>
  <c r="W13" i="17"/>
  <c r="X13" i="17"/>
  <c r="Z13" i="17"/>
  <c r="AA13" i="17"/>
  <c r="AB13" i="17"/>
  <c r="C14" i="17"/>
  <c r="D14" i="17"/>
  <c r="F14" i="17"/>
  <c r="G14" i="17"/>
  <c r="K14" i="17"/>
  <c r="L14" i="17"/>
  <c r="M14" i="17"/>
  <c r="N14" i="17"/>
  <c r="P14" i="17"/>
  <c r="Q14" i="17"/>
  <c r="R14" i="17"/>
  <c r="S14" i="17"/>
  <c r="U14" i="17"/>
  <c r="V14" i="17"/>
  <c r="W14" i="17"/>
  <c r="X14" i="17"/>
  <c r="Z14" i="17"/>
  <c r="AA14" i="17"/>
  <c r="AB14" i="17"/>
  <c r="C15" i="17"/>
  <c r="D15" i="17"/>
  <c r="F15" i="17"/>
  <c r="G15" i="17"/>
  <c r="K15" i="17"/>
  <c r="L15" i="17"/>
  <c r="M15" i="17"/>
  <c r="N15" i="17"/>
  <c r="P15" i="17"/>
  <c r="Q15" i="17"/>
  <c r="R15" i="17"/>
  <c r="S15" i="17"/>
  <c r="U15" i="17"/>
  <c r="V15" i="17"/>
  <c r="W15" i="17"/>
  <c r="X15" i="17"/>
  <c r="Z15" i="17"/>
  <c r="AA15" i="17"/>
  <c r="AB15" i="17"/>
  <c r="C16" i="17"/>
  <c r="D16" i="17"/>
  <c r="F16" i="17"/>
  <c r="G16" i="17"/>
  <c r="K16" i="17"/>
  <c r="L16" i="17"/>
  <c r="M16" i="17"/>
  <c r="N16" i="17"/>
  <c r="P16" i="17"/>
  <c r="Q16" i="17"/>
  <c r="R16" i="17"/>
  <c r="S16" i="17"/>
  <c r="U16" i="17"/>
  <c r="V16" i="17"/>
  <c r="W16" i="17"/>
  <c r="X16" i="17"/>
  <c r="Z16" i="17"/>
  <c r="AA16" i="17"/>
  <c r="AB16" i="17"/>
  <c r="C17" i="17"/>
  <c r="D17" i="17"/>
  <c r="F17" i="17"/>
  <c r="G17" i="17"/>
  <c r="K17" i="17"/>
  <c r="L17" i="17"/>
  <c r="M17" i="17"/>
  <c r="N17" i="17"/>
  <c r="P17" i="17"/>
  <c r="Q17" i="17"/>
  <c r="R17" i="17"/>
  <c r="S17" i="17"/>
  <c r="U17" i="17"/>
  <c r="V17" i="17"/>
  <c r="W17" i="17"/>
  <c r="X17" i="17"/>
  <c r="Z17" i="17"/>
  <c r="AA17" i="17"/>
  <c r="AB17" i="17"/>
  <c r="C18" i="17"/>
  <c r="D18" i="17"/>
  <c r="F18" i="17"/>
  <c r="G18" i="17"/>
  <c r="K18" i="17"/>
  <c r="L18" i="17"/>
  <c r="M18" i="17"/>
  <c r="N18" i="17"/>
  <c r="P18" i="17"/>
  <c r="Q18" i="17"/>
  <c r="R18" i="17"/>
  <c r="S18" i="17"/>
  <c r="U18" i="17"/>
  <c r="V18" i="17"/>
  <c r="W18" i="17"/>
  <c r="X18" i="17"/>
  <c r="Z18" i="17"/>
  <c r="AA18" i="17"/>
  <c r="AB18" i="17"/>
  <c r="C19" i="17"/>
  <c r="D19" i="17"/>
  <c r="F19" i="17"/>
  <c r="G19" i="17"/>
  <c r="K19" i="17"/>
  <c r="L19" i="17"/>
  <c r="M19" i="17"/>
  <c r="N19" i="17"/>
  <c r="P19" i="17"/>
  <c r="Q19" i="17"/>
  <c r="R19" i="17"/>
  <c r="S19" i="17"/>
  <c r="U19" i="17"/>
  <c r="V19" i="17"/>
  <c r="W19" i="17"/>
  <c r="X19" i="17"/>
  <c r="Z19" i="17"/>
  <c r="AA19" i="17"/>
  <c r="AB19" i="17"/>
  <c r="C20" i="17"/>
  <c r="D20" i="17"/>
  <c r="F20" i="17"/>
  <c r="G20" i="17"/>
  <c r="K20" i="17"/>
  <c r="L20" i="17"/>
  <c r="M20" i="17"/>
  <c r="N20" i="17"/>
  <c r="P20" i="17"/>
  <c r="Q20" i="17"/>
  <c r="R20" i="17"/>
  <c r="S20" i="17"/>
  <c r="U20" i="17"/>
  <c r="V20" i="17"/>
  <c r="W20" i="17"/>
  <c r="X20" i="17"/>
  <c r="Z20" i="17"/>
  <c r="AA20" i="17"/>
  <c r="AB20" i="17"/>
  <c r="C21" i="17"/>
  <c r="D21" i="17"/>
  <c r="F21" i="17"/>
  <c r="G21" i="17"/>
  <c r="K21" i="17"/>
  <c r="L21" i="17"/>
  <c r="M21" i="17"/>
  <c r="N21" i="17"/>
  <c r="P21" i="17"/>
  <c r="Q21" i="17"/>
  <c r="R21" i="17"/>
  <c r="S21" i="17"/>
  <c r="U21" i="17"/>
  <c r="V21" i="17"/>
  <c r="W21" i="17"/>
  <c r="X21" i="17"/>
  <c r="Z21" i="17"/>
  <c r="AA21" i="17"/>
  <c r="AB21" i="17"/>
  <c r="D12" i="17"/>
  <c r="F12" i="17"/>
  <c r="G12" i="17"/>
  <c r="K12" i="17"/>
  <c r="L12" i="17"/>
  <c r="M12" i="17"/>
  <c r="N12" i="17"/>
  <c r="P12" i="17"/>
  <c r="Q12" i="17"/>
  <c r="R12" i="17"/>
  <c r="S12" i="17"/>
  <c r="U12" i="17"/>
  <c r="V12" i="17"/>
  <c r="W12" i="17"/>
  <c r="X12" i="17"/>
  <c r="Z12" i="17"/>
  <c r="AA12" i="17"/>
  <c r="AB12" i="17"/>
  <c r="C12" i="17"/>
  <c r="C3" i="17"/>
  <c r="D3" i="17"/>
  <c r="F3" i="17"/>
  <c r="G3" i="17"/>
  <c r="K3" i="17"/>
  <c r="L3" i="17"/>
  <c r="M3" i="17"/>
  <c r="N3" i="17"/>
  <c r="P3" i="17"/>
  <c r="Q3" i="17"/>
  <c r="R3" i="17"/>
  <c r="S3" i="17"/>
  <c r="U3" i="17"/>
  <c r="V3" i="17"/>
  <c r="W3" i="17"/>
  <c r="X3" i="17"/>
  <c r="Z3" i="17"/>
  <c r="AA3" i="17"/>
  <c r="AB3" i="17"/>
  <c r="C4" i="17"/>
  <c r="D4" i="17"/>
  <c r="F4" i="17"/>
  <c r="G4" i="17"/>
  <c r="K4" i="17"/>
  <c r="L4" i="17"/>
  <c r="M4" i="17"/>
  <c r="N4" i="17"/>
  <c r="P4" i="17"/>
  <c r="Q4" i="17"/>
  <c r="R4" i="17"/>
  <c r="S4" i="17"/>
  <c r="U4" i="17"/>
  <c r="V4" i="17"/>
  <c r="W4" i="17"/>
  <c r="X4" i="17"/>
  <c r="Z4" i="17"/>
  <c r="AA4" i="17"/>
  <c r="AB4" i="17"/>
  <c r="C5" i="17"/>
  <c r="D5" i="17"/>
  <c r="F5" i="17"/>
  <c r="G5" i="17"/>
  <c r="K5" i="17"/>
  <c r="L5" i="17"/>
  <c r="M5" i="17"/>
  <c r="N5" i="17"/>
  <c r="P5" i="17"/>
  <c r="Q5" i="17"/>
  <c r="R5" i="17"/>
  <c r="S5" i="17"/>
  <c r="U5" i="17"/>
  <c r="V5" i="17"/>
  <c r="W5" i="17"/>
  <c r="X5" i="17"/>
  <c r="Z5" i="17"/>
  <c r="AA5" i="17"/>
  <c r="AB5" i="17"/>
  <c r="C6" i="17"/>
  <c r="D6" i="17"/>
  <c r="F6" i="17"/>
  <c r="G6" i="17"/>
  <c r="K6" i="17"/>
  <c r="L6" i="17"/>
  <c r="M6" i="17"/>
  <c r="N6" i="17"/>
  <c r="P6" i="17"/>
  <c r="Q6" i="17"/>
  <c r="R6" i="17"/>
  <c r="S6" i="17"/>
  <c r="U6" i="17"/>
  <c r="V6" i="17"/>
  <c r="W6" i="17"/>
  <c r="X6" i="17"/>
  <c r="Z6" i="17"/>
  <c r="AA6" i="17"/>
  <c r="AB6" i="17"/>
  <c r="C7" i="17"/>
  <c r="D7" i="17"/>
  <c r="F7" i="17"/>
  <c r="G7" i="17"/>
  <c r="K7" i="17"/>
  <c r="L7" i="17"/>
  <c r="M7" i="17"/>
  <c r="N7" i="17"/>
  <c r="P7" i="17"/>
  <c r="Q7" i="17"/>
  <c r="R7" i="17"/>
  <c r="S7" i="17"/>
  <c r="U7" i="17"/>
  <c r="V7" i="17"/>
  <c r="W7" i="17"/>
  <c r="X7" i="17"/>
  <c r="Z7" i="17"/>
  <c r="AA7" i="17"/>
  <c r="AB7" i="17"/>
  <c r="C8" i="17"/>
  <c r="D8" i="17"/>
  <c r="B71" i="17"/>
  <c r="B70" i="17"/>
  <c r="B69" i="17"/>
  <c r="B68" i="17"/>
  <c r="B67" i="17"/>
  <c r="B66" i="17"/>
  <c r="B65" i="17"/>
  <c r="B64" i="17"/>
  <c r="B63" i="17"/>
  <c r="B62" i="17"/>
  <c r="B61" i="17"/>
  <c r="B60" i="17"/>
  <c r="B59" i="17"/>
  <c r="B58" i="17"/>
  <c r="B57" i="17"/>
  <c r="B56" i="17"/>
  <c r="B55" i="17"/>
  <c r="B54" i="17"/>
  <c r="B53" i="17"/>
  <c r="B52" i="17"/>
  <c r="B51" i="17"/>
  <c r="B50" i="17"/>
  <c r="B49" i="17"/>
  <c r="B48" i="17"/>
  <c r="B47" i="17"/>
  <c r="B46" i="17"/>
  <c r="B45" i="17"/>
  <c r="B44" i="17"/>
  <c r="B43" i="17"/>
  <c r="B42" i="17"/>
  <c r="B41" i="17"/>
  <c r="B40" i="17"/>
  <c r="B39" i="17"/>
  <c r="B38" i="17"/>
  <c r="B37" i="17"/>
  <c r="B36" i="17"/>
  <c r="B35" i="17"/>
  <c r="B34" i="17"/>
  <c r="B33" i="17"/>
  <c r="B32" i="17"/>
  <c r="B31" i="17"/>
  <c r="B30" i="17"/>
  <c r="B29" i="17"/>
  <c r="B28" i="17"/>
  <c r="B27" i="17"/>
  <c r="B26" i="17"/>
  <c r="B25" i="17"/>
  <c r="B24" i="17"/>
  <c r="B23" i="17"/>
  <c r="B22" i="17"/>
  <c r="B21" i="17"/>
  <c r="B20" i="17"/>
  <c r="B19" i="17"/>
  <c r="B18" i="17"/>
  <c r="B17" i="17"/>
  <c r="B16" i="17"/>
  <c r="B15" i="17"/>
  <c r="B14" i="17"/>
  <c r="B13" i="17"/>
  <c r="B12" i="17"/>
  <c r="R2" i="17"/>
  <c r="S2" i="17"/>
  <c r="U2" i="17"/>
  <c r="V2" i="17"/>
  <c r="W2" i="17"/>
  <c r="X2" i="17"/>
  <c r="Z2" i="17"/>
  <c r="AA2" i="17"/>
  <c r="AB2" i="17"/>
  <c r="B11" i="17"/>
  <c r="B10" i="17"/>
  <c r="B9" i="17"/>
  <c r="B8" i="17"/>
  <c r="B7" i="17"/>
  <c r="B6" i="17"/>
  <c r="B5" i="17"/>
  <c r="B4" i="17"/>
  <c r="B3" i="17"/>
  <c r="D2" i="17"/>
  <c r="F2" i="17"/>
  <c r="G2" i="17"/>
  <c r="K2" i="17"/>
  <c r="L2" i="17"/>
  <c r="M2" i="17"/>
  <c r="N2" i="17"/>
  <c r="P2" i="17"/>
  <c r="Q2" i="17"/>
  <c r="C2" i="17"/>
  <c r="B2" i="17"/>
  <c r="B57" i="14"/>
  <c r="B46" i="14"/>
  <c r="B48" i="14" s="1"/>
  <c r="J2" i="14"/>
  <c r="I63" i="17"/>
  <c r="I66" i="17"/>
  <c r="I67" i="17"/>
  <c r="I70" i="17"/>
  <c r="I71" i="17"/>
  <c r="I54" i="17"/>
  <c r="I55" i="17"/>
  <c r="I58" i="17"/>
  <c r="I59" i="17"/>
  <c r="I43" i="17"/>
  <c r="I46" i="17"/>
  <c r="I47" i="17"/>
  <c r="I50" i="17"/>
  <c r="I51" i="17"/>
  <c r="I34" i="17"/>
  <c r="I35" i="17"/>
  <c r="I38" i="17"/>
  <c r="I39" i="17"/>
  <c r="I24" i="17"/>
  <c r="I26" i="17"/>
  <c r="I27" i="17"/>
  <c r="I28" i="17"/>
  <c r="I30" i="17"/>
  <c r="I31" i="17"/>
  <c r="I12" i="17"/>
  <c r="I5" i="17"/>
  <c r="I6" i="17"/>
  <c r="B69" i="14" l="1"/>
  <c r="K7" i="14" s="1"/>
  <c r="D74" i="14"/>
  <c r="K13" i="14" s="1"/>
  <c r="D73" i="14"/>
  <c r="K12" i="14" s="1"/>
  <c r="D72" i="14"/>
  <c r="K11" i="14" s="1"/>
  <c r="D75" i="14"/>
  <c r="K14" i="14" s="1"/>
  <c r="D71" i="14"/>
  <c r="K10" i="14" s="1"/>
  <c r="B68" i="14"/>
  <c r="I6" i="14" s="1"/>
  <c r="I23" i="17"/>
  <c r="I32" i="17"/>
  <c r="I52" i="17"/>
  <c r="I20" i="17"/>
  <c r="I16" i="17"/>
  <c r="I19" i="17"/>
  <c r="I15" i="17"/>
  <c r="I18" i="17"/>
  <c r="I14" i="17"/>
  <c r="B73" i="14"/>
  <c r="H12" i="14" s="1"/>
  <c r="C75" i="14"/>
  <c r="I14" i="14" s="1"/>
  <c r="J14" i="14" s="1"/>
  <c r="C72" i="14"/>
  <c r="I11" i="14" s="1"/>
  <c r="J11" i="14" s="1"/>
  <c r="B75" i="14"/>
  <c r="H14" i="14" s="1"/>
  <c r="C73" i="14"/>
  <c r="I12" i="14" s="1"/>
  <c r="J12" i="14" s="1"/>
  <c r="B72" i="14"/>
  <c r="H11" i="14" s="1"/>
  <c r="B71" i="14"/>
  <c r="H10" i="14" s="1"/>
  <c r="C74" i="14"/>
  <c r="I13" i="14" s="1"/>
  <c r="J13" i="14" s="1"/>
  <c r="B74" i="14"/>
  <c r="H13" i="14" s="1"/>
  <c r="H20" i="17"/>
  <c r="H12" i="17"/>
  <c r="H32" i="17"/>
  <c r="H14" i="17"/>
  <c r="H26" i="17"/>
  <c r="H38" i="17"/>
  <c r="H50" i="17"/>
  <c r="H54" i="17"/>
  <c r="H66" i="17"/>
  <c r="H18" i="17"/>
  <c r="H52" i="17"/>
  <c r="H16" i="17"/>
  <c r="H30" i="17"/>
  <c r="H34" i="17"/>
  <c r="H46" i="17"/>
  <c r="H58" i="17"/>
  <c r="H70" i="17"/>
  <c r="I7" i="17"/>
  <c r="H7" i="17"/>
  <c r="I21" i="17"/>
  <c r="H21" i="17"/>
  <c r="I17" i="17"/>
  <c r="H17" i="17"/>
  <c r="I13" i="17"/>
  <c r="H13" i="17"/>
  <c r="I29" i="17"/>
  <c r="H29" i="17"/>
  <c r="I25" i="17"/>
  <c r="H25" i="17"/>
  <c r="I41" i="17"/>
  <c r="H41" i="17"/>
  <c r="I37" i="17"/>
  <c r="H37" i="17"/>
  <c r="I33" i="17"/>
  <c r="H33" i="17"/>
  <c r="I49" i="17"/>
  <c r="H49" i="17"/>
  <c r="I45" i="17"/>
  <c r="H45" i="17"/>
  <c r="I61" i="17"/>
  <c r="H61" i="17"/>
  <c r="I57" i="17"/>
  <c r="H57" i="17"/>
  <c r="I53" i="17"/>
  <c r="H53" i="17"/>
  <c r="I69" i="17"/>
  <c r="H69" i="17"/>
  <c r="I65" i="17"/>
  <c r="H65" i="17"/>
  <c r="I22" i="17"/>
  <c r="H22" i="17"/>
  <c r="I40" i="17"/>
  <c r="H40" i="17"/>
  <c r="I36" i="17"/>
  <c r="H36" i="17"/>
  <c r="I42" i="17"/>
  <c r="H42" i="17"/>
  <c r="I48" i="17"/>
  <c r="H48" i="17"/>
  <c r="I44" i="17"/>
  <c r="H44" i="17"/>
  <c r="I60" i="17"/>
  <c r="H60" i="17"/>
  <c r="I56" i="17"/>
  <c r="H56" i="17"/>
  <c r="I62" i="17"/>
  <c r="H62" i="17"/>
  <c r="I68" i="17"/>
  <c r="H68" i="17"/>
  <c r="I64" i="17"/>
  <c r="H64" i="17"/>
  <c r="H6" i="17"/>
  <c r="H28" i="17"/>
  <c r="H24" i="17"/>
  <c r="H5" i="17"/>
  <c r="H19" i="17"/>
  <c r="H15" i="17"/>
  <c r="H31" i="17"/>
  <c r="H27" i="17"/>
  <c r="H23" i="17"/>
  <c r="H39" i="17"/>
  <c r="H35" i="17"/>
  <c r="H51" i="17"/>
  <c r="H47" i="17"/>
  <c r="H43" i="17"/>
  <c r="H59" i="17"/>
  <c r="H55" i="17"/>
  <c r="H71" i="17"/>
  <c r="H67" i="17"/>
  <c r="H63" i="17"/>
  <c r="A47" i="14"/>
  <c r="B10" i="14" s="1"/>
  <c r="A56" i="14"/>
  <c r="C8" i="14" s="1"/>
  <c r="B52" i="14"/>
  <c r="A45" i="14"/>
  <c r="B8" i="14" s="1"/>
  <c r="B50" i="14"/>
  <c r="B59" i="14"/>
  <c r="A58" i="14" s="1"/>
  <c r="C10" i="14" s="1"/>
  <c r="B61" i="14"/>
  <c r="A60" i="14" s="1"/>
  <c r="C12" i="14" s="1"/>
  <c r="B63" i="14"/>
  <c r="A62" i="14" s="1"/>
  <c r="C14" i="14" s="1"/>
  <c r="B65" i="14"/>
  <c r="A64" i="14" s="1"/>
  <c r="C16" i="14" s="1"/>
  <c r="D57" i="14"/>
  <c r="A57" i="14" s="1"/>
  <c r="C9" i="14" s="1"/>
  <c r="D48" i="14"/>
  <c r="A48" i="14" s="1"/>
  <c r="B11" i="14" s="1"/>
  <c r="B54" i="14"/>
  <c r="A53" i="14" s="1"/>
  <c r="B16" i="14" s="1"/>
  <c r="D46" i="14"/>
  <c r="A46" i="14" s="1"/>
  <c r="B9" i="14" s="1"/>
  <c r="I3" i="17" l="1"/>
  <c r="H3" i="17"/>
  <c r="I2" i="17"/>
  <c r="H2" i="17"/>
  <c r="I4" i="17"/>
  <c r="H4" i="17"/>
  <c r="A51" i="14"/>
  <c r="B14" i="14" s="1"/>
  <c r="D52" i="14"/>
  <c r="A52" i="14" s="1"/>
  <c r="B15" i="14" s="1"/>
  <c r="D50" i="14"/>
  <c r="A50" i="14" s="1"/>
  <c r="B13" i="14" s="1"/>
  <c r="A49" i="14"/>
  <c r="B12" i="14" s="1"/>
  <c r="D65" i="14"/>
  <c r="A65" i="14" s="1"/>
  <c r="C17" i="14" s="1"/>
  <c r="D63" i="14"/>
  <c r="A63" i="14" s="1"/>
  <c r="C15" i="14" s="1"/>
  <c r="D61" i="14"/>
  <c r="A61" i="14" s="1"/>
  <c r="C13" i="14" s="1"/>
  <c r="D59" i="14"/>
  <c r="A59" i="14" s="1"/>
  <c r="C11" i="14" s="1"/>
  <c r="D54" i="14"/>
  <c r="A54" i="14" s="1"/>
  <c r="B17" i="14" s="1"/>
  <c r="C71" i="14" l="1"/>
  <c r="I10" i="14" s="1"/>
  <c r="J10" i="14" l="1"/>
</calcChain>
</file>

<file path=xl/sharedStrings.xml><?xml version="1.0" encoding="utf-8"?>
<sst xmlns="http://schemas.openxmlformats.org/spreadsheetml/2006/main" count="447" uniqueCount="136">
  <si>
    <t>Analyses</t>
  </si>
  <si>
    <t>Urgences</t>
  </si>
  <si>
    <t>SLD</t>
  </si>
  <si>
    <t>Accouchement avec césarienne + SSPI</t>
  </si>
  <si>
    <t>Accouchement sans césarienne</t>
  </si>
  <si>
    <t>Bloc + SSPI</t>
  </si>
  <si>
    <t>Chimiothérapie HC</t>
  </si>
  <si>
    <t>Chimiothérapie HJ</t>
  </si>
  <si>
    <t>Chirurgie HC</t>
  </si>
  <si>
    <t>Chirurgie HJ</t>
  </si>
  <si>
    <t>HAD</t>
  </si>
  <si>
    <t>Hémodialyse</t>
  </si>
  <si>
    <t>Imagerie</t>
  </si>
  <si>
    <t>Médecine HC</t>
  </si>
  <si>
    <t>Médecine HJ</t>
  </si>
  <si>
    <t>Obstétrique / Gynécologie HC</t>
  </si>
  <si>
    <t>Obstétrique / Gynécologie HJ</t>
  </si>
  <si>
    <t>Psychiatrie HC</t>
  </si>
  <si>
    <t>Psychiatrie HJ</t>
  </si>
  <si>
    <t>Radiologie vasculaire</t>
  </si>
  <si>
    <t>Réanimation</t>
  </si>
  <si>
    <t>SSR HC</t>
  </si>
  <si>
    <t>SSR HJ</t>
  </si>
  <si>
    <t>USI-USC</t>
  </si>
  <si>
    <t>T1</t>
  </si>
  <si>
    <t>T2</t>
  </si>
  <si>
    <t>T3</t>
  </si>
  <si>
    <t>T4</t>
  </si>
  <si>
    <t>Service</t>
  </si>
  <si>
    <t>Activité</t>
  </si>
  <si>
    <t>Spécialité</t>
  </si>
  <si>
    <t>Médecine</t>
  </si>
  <si>
    <t>Chirurgie</t>
  </si>
  <si>
    <t>Services de médecine</t>
  </si>
  <si>
    <t>Type d'activité :</t>
  </si>
  <si>
    <t>Total activité</t>
  </si>
  <si>
    <t>Service :</t>
  </si>
  <si>
    <t>Total théorique en litres</t>
  </si>
  <si>
    <t>Total consommé en litres</t>
  </si>
  <si>
    <t>% de conso ICSHA</t>
  </si>
  <si>
    <t>© CPIAS NORMANDIE - 2019</t>
  </si>
  <si>
    <t>Choix du service :</t>
  </si>
  <si>
    <t>ICSHA 3</t>
  </si>
  <si>
    <t>Etablissement :</t>
  </si>
  <si>
    <t>Activité :</t>
  </si>
  <si>
    <t>Services de chirurgie</t>
  </si>
  <si>
    <t>Année</t>
  </si>
  <si>
    <t>Saisir : le nom des services, leur type d'activité (liste déroulante),</t>
  </si>
  <si>
    <t>la consommation de SHA en litres, et les données d'activité.</t>
  </si>
  <si>
    <t>La saisie se fait dans l'onglet "Saisie", dans les cases jaunes,</t>
  </si>
  <si>
    <t>pour chaque trimestre de l'année.</t>
  </si>
  <si>
    <t>Dans l'onglet "Saisie", la consommation théorique et le pourcentage</t>
  </si>
  <si>
    <t>Jour</t>
  </si>
  <si>
    <t>Acte</t>
  </si>
  <si>
    <t>Séance</t>
  </si>
  <si>
    <t>Services de Réanimation / Soins continus</t>
  </si>
  <si>
    <t>Services de SSR</t>
  </si>
  <si>
    <t>Services de SLD - EHPAD</t>
  </si>
  <si>
    <t>Services de gynécologie et obstétrique</t>
  </si>
  <si>
    <t>Accouchement</t>
  </si>
  <si>
    <t>Autres services</t>
  </si>
  <si>
    <t>Passage</t>
  </si>
  <si>
    <t>SSR</t>
  </si>
  <si>
    <t>Volume d'une friction (ml) :</t>
  </si>
  <si>
    <t>Consommation (en litres)</t>
  </si>
  <si>
    <t>Activité mesurée par</t>
  </si>
  <si>
    <t>Nombre de frictions à atteindre</t>
  </si>
  <si>
    <t>d'atteinte de l'objectif sont calculés automatiquement pour chaque</t>
  </si>
  <si>
    <t>trimestre et pour l'année.</t>
  </si>
  <si>
    <t>Indicateur ICSHA 3</t>
  </si>
  <si>
    <t>Réa-SC</t>
  </si>
  <si>
    <t>Gynéco-Obst</t>
  </si>
  <si>
    <t>SLD-EHPAD</t>
  </si>
  <si>
    <t>Autre</t>
  </si>
  <si>
    <t>Types de services :</t>
  </si>
  <si>
    <t>Réglages :</t>
  </si>
  <si>
    <t>Choix des services :</t>
  </si>
  <si>
    <t>type</t>
  </si>
  <si>
    <t>n</t>
  </si>
  <si>
    <t>nom</t>
  </si>
  <si>
    <t>activite</t>
  </si>
  <si>
    <t>1/ Choisir le type de service :</t>
  </si>
  <si>
    <t>2/ Choisir le service :</t>
  </si>
  <si>
    <t>Spécialités des services :</t>
  </si>
  <si>
    <t>t1_conso</t>
  </si>
  <si>
    <t>t1_activite</t>
  </si>
  <si>
    <t>t1_theorique</t>
  </si>
  <si>
    <t>t1_objectif</t>
  </si>
  <si>
    <t>t2_conso</t>
  </si>
  <si>
    <t>t2_activite</t>
  </si>
  <si>
    <t>t2_theorique</t>
  </si>
  <si>
    <t>t2_objectif</t>
  </si>
  <si>
    <t>t3_conso</t>
  </si>
  <si>
    <t>t3_activite</t>
  </si>
  <si>
    <t>t3_theorique</t>
  </si>
  <si>
    <t>t3_objectif</t>
  </si>
  <si>
    <t>t4_conso</t>
  </si>
  <si>
    <t>t4_activite</t>
  </si>
  <si>
    <t>t4_theorique</t>
  </si>
  <si>
    <t>t4_objectif</t>
  </si>
  <si>
    <t>annee_conso</t>
  </si>
  <si>
    <t>annee_activite</t>
  </si>
  <si>
    <t>annee_theorique</t>
  </si>
  <si>
    <t>annee_objectif</t>
  </si>
  <si>
    <t>Données pour poster :</t>
  </si>
  <si>
    <t>Annee</t>
  </si>
  <si>
    <t>conso</t>
  </si>
  <si>
    <t>objectif</t>
  </si>
  <si>
    <t>Dans l'onglet "Poster" : choisir un type de service (liste déroulante)</t>
  </si>
  <si>
    <t>puis un service pour afficher le poster correspondant à ce service.</t>
  </si>
  <si>
    <t>Zone d'impression :</t>
  </si>
  <si>
    <t>Choisir un service puis imprimer le poster</t>
  </si>
  <si>
    <t>Atteinte de l'objectif</t>
  </si>
  <si>
    <t xml:space="preserve"> </t>
  </si>
  <si>
    <t>Version 1 - 2019</t>
  </si>
  <si>
    <t>Nombre de frictions théoriques :</t>
  </si>
  <si>
    <t>par patient et par jour</t>
  </si>
  <si>
    <t>frictions th</t>
  </si>
  <si>
    <t>Frictions théoriques</t>
  </si>
  <si>
    <t>Frictions réalisées</t>
  </si>
  <si>
    <t>dt</t>
  </si>
  <si>
    <t>t1_dosereelle</t>
  </si>
  <si>
    <t>t2_dosereelle</t>
  </si>
  <si>
    <t>t3_dosereelle</t>
  </si>
  <si>
    <t>t4_dosereelle</t>
  </si>
  <si>
    <t>annee_dosereelle</t>
  </si>
  <si>
    <t>dose réelle</t>
  </si>
  <si>
    <t>Saisie</t>
  </si>
  <si>
    <t>EHPAD HC*</t>
  </si>
  <si>
    <t>*Activité non prise en compte dans le calcul de l'ICSHA3</t>
  </si>
  <si>
    <t>Centre médico-psychologique HJ*</t>
  </si>
  <si>
    <t>Rappel :</t>
  </si>
  <si>
    <t>Choisir un type de service (liste déroulante en jaune</t>
  </si>
  <si>
    <t>ci-dessus), puis un service pour afficher le poster</t>
  </si>
  <si>
    <t>correspondant à ce service.</t>
  </si>
  <si>
    <t>Année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</si>
</sst>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25" x14ac:knownFonts="1">
    <font>
      <sz val="12"/>
      <color theme="1"/>
      <name val="Times New Roman"/>
      <family val="2"/>
    </font>
    <font>
      <sz val="11"/>
      <color theme="1"/>
      <name val="Arial"/>
      <family val="2"/>
    </font>
    <font>
      <sz val="12"/>
      <color theme="1"/>
      <name val="Times New Roman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b/>
      <sz val="12"/>
      <color theme="3" tint="0.3999755851924192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6"/>
      <color theme="1"/>
      <name val="Arial"/>
      <family val="2"/>
    </font>
    <font>
      <b/>
      <i/>
      <sz val="18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sz val="16"/>
      <color theme="1"/>
      <name val="Arial"/>
      <family val="2"/>
    </font>
    <font>
      <i/>
      <sz val="16"/>
      <color theme="1"/>
      <name val="Arial"/>
      <family val="2"/>
    </font>
    <font>
      <b/>
      <sz val="20"/>
      <color theme="1"/>
      <name val="Arial"/>
      <family val="2"/>
    </font>
    <font>
      <u/>
      <sz val="10"/>
      <color theme="1"/>
      <name val="Arial"/>
      <family val="2"/>
    </font>
    <font>
      <b/>
      <sz val="22"/>
      <color theme="1"/>
      <name val="Wingdings"/>
      <charset val="2"/>
    </font>
    <font>
      <b/>
      <i/>
      <sz val="24"/>
      <color theme="1"/>
      <name val="Arial"/>
      <family val="2"/>
    </font>
    <font>
      <i/>
      <sz val="2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9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3" fillId="0" borderId="0" xfId="0" applyFont="1" applyBorder="1"/>
    <xf numFmtId="0" fontId="5" fillId="0" borderId="0" xfId="0" applyFont="1" applyBorder="1"/>
    <xf numFmtId="0" fontId="7" fillId="0" borderId="0" xfId="0" applyFont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11" fillId="0" borderId="0" xfId="0" applyFont="1"/>
    <xf numFmtId="0" fontId="13" fillId="0" borderId="0" xfId="0" applyFont="1"/>
    <xf numFmtId="0" fontId="10" fillId="0" borderId="5" xfId="0" applyFont="1" applyBorder="1" applyAlignment="1">
      <alignment wrapText="1"/>
    </xf>
    <xf numFmtId="0" fontId="10" fillId="0" borderId="6" xfId="0" applyFont="1" applyBorder="1" applyAlignment="1">
      <alignment wrapText="1"/>
    </xf>
    <xf numFmtId="0" fontId="10" fillId="0" borderId="7" xfId="0" applyFont="1" applyBorder="1" applyAlignment="1">
      <alignment wrapText="1"/>
    </xf>
    <xf numFmtId="164" fontId="1" fillId="3" borderId="0" xfId="0" applyNumberFormat="1" applyFont="1" applyFill="1" applyAlignment="1">
      <alignment horizontal="center"/>
    </xf>
    <xf numFmtId="0" fontId="3" fillId="2" borderId="0" xfId="0" applyFont="1" applyFill="1" applyBorder="1" applyAlignment="1">
      <alignment horizontal="right"/>
    </xf>
    <xf numFmtId="0" fontId="14" fillId="0" borderId="8" xfId="0" applyFont="1" applyBorder="1" applyAlignment="1">
      <alignment horizontal="center" wrapText="1"/>
    </xf>
    <xf numFmtId="0" fontId="14" fillId="0" borderId="8" xfId="0" applyFont="1" applyBorder="1" applyAlignment="1">
      <alignment horizontal="right"/>
    </xf>
    <xf numFmtId="0" fontId="14" fillId="0" borderId="8" xfId="0" applyFont="1" applyBorder="1" applyAlignment="1">
      <alignment horizontal="center"/>
    </xf>
    <xf numFmtId="0" fontId="14" fillId="0" borderId="8" xfId="0" applyFont="1" applyBorder="1" applyAlignment="1">
      <alignment horizontal="right" wrapText="1"/>
    </xf>
    <xf numFmtId="0" fontId="14" fillId="0" borderId="0" xfId="0" applyFont="1" applyBorder="1" applyAlignment="1">
      <alignment horizontal="right" wrapText="1"/>
    </xf>
    <xf numFmtId="0" fontId="14" fillId="0" borderId="0" xfId="0" applyFont="1" applyBorder="1" applyAlignment="1">
      <alignment horizontal="center" wrapText="1"/>
    </xf>
    <xf numFmtId="0" fontId="10" fillId="0" borderId="10" xfId="0" applyFont="1" applyBorder="1" applyAlignment="1">
      <alignment wrapText="1"/>
    </xf>
    <xf numFmtId="0" fontId="9" fillId="0" borderId="0" xfId="0" applyFont="1"/>
    <xf numFmtId="0" fontId="15" fillId="0" borderId="0" xfId="0" applyFont="1" applyBorder="1"/>
    <xf numFmtId="0" fontId="16" fillId="0" borderId="0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 applyBorder="1" applyAlignment="1">
      <alignment horizontal="left"/>
    </xf>
    <xf numFmtId="164" fontId="16" fillId="0" borderId="0" xfId="0" applyNumberFormat="1" applyFont="1" applyBorder="1" applyAlignment="1">
      <alignment horizontal="left"/>
    </xf>
    <xf numFmtId="165" fontId="16" fillId="0" borderId="0" xfId="1" applyNumberFormat="1" applyFont="1" applyBorder="1" applyAlignment="1">
      <alignment horizontal="left"/>
    </xf>
    <xf numFmtId="164" fontId="15" fillId="0" borderId="0" xfId="0" applyNumberFormat="1" applyFont="1" applyBorder="1" applyAlignment="1">
      <alignment horizontal="left"/>
    </xf>
    <xf numFmtId="165" fontId="15" fillId="0" borderId="0" xfId="1" applyNumberFormat="1" applyFont="1" applyBorder="1" applyAlignment="1">
      <alignment horizontal="left"/>
    </xf>
    <xf numFmtId="165" fontId="5" fillId="3" borderId="0" xfId="1" applyNumberFormat="1" applyFont="1" applyFill="1" applyAlignment="1">
      <alignment horizontal="center"/>
    </xf>
    <xf numFmtId="0" fontId="1" fillId="0" borderId="0" xfId="0" applyFont="1" applyFill="1"/>
    <xf numFmtId="0" fontId="6" fillId="0" borderId="8" xfId="0" applyFont="1" applyBorder="1" applyAlignment="1">
      <alignment horizontal="center" wrapText="1"/>
    </xf>
    <xf numFmtId="0" fontId="8" fillId="2" borderId="0" xfId="0" applyFont="1" applyFill="1" applyBorder="1"/>
    <xf numFmtId="0" fontId="15" fillId="2" borderId="0" xfId="0" applyFont="1" applyFill="1" applyBorder="1"/>
    <xf numFmtId="0" fontId="16" fillId="2" borderId="0" xfId="0" applyFont="1" applyFill="1" applyBorder="1"/>
    <xf numFmtId="0" fontId="21" fillId="2" borderId="0" xfId="0" applyFont="1" applyFill="1" applyBorder="1"/>
    <xf numFmtId="0" fontId="14" fillId="2" borderId="0" xfId="0" applyFont="1" applyFill="1" applyAlignment="1">
      <alignment horizontal="center"/>
    </xf>
    <xf numFmtId="0" fontId="14" fillId="2" borderId="0" xfId="0" applyFont="1" applyFill="1" applyAlignment="1">
      <alignment horizontal="left"/>
    </xf>
    <xf numFmtId="0" fontId="16" fillId="2" borderId="0" xfId="0" applyFont="1" applyFill="1" applyBorder="1" applyAlignment="1">
      <alignment horizontal="right"/>
    </xf>
    <xf numFmtId="0" fontId="16" fillId="2" borderId="0" xfId="0" applyFont="1" applyFill="1" applyBorder="1" applyAlignment="1">
      <alignment horizontal="center"/>
    </xf>
    <xf numFmtId="0" fontId="16" fillId="2" borderId="9" xfId="0" applyFont="1" applyFill="1" applyBorder="1" applyAlignment="1">
      <alignment horizontal="left"/>
    </xf>
    <xf numFmtId="0" fontId="16" fillId="2" borderId="3" xfId="0" applyFont="1" applyFill="1" applyBorder="1" applyAlignment="1">
      <alignment horizontal="right"/>
    </xf>
    <xf numFmtId="0" fontId="16" fillId="2" borderId="4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right"/>
    </xf>
    <xf numFmtId="0" fontId="16" fillId="2" borderId="13" xfId="0" applyFont="1" applyFill="1" applyBorder="1" applyAlignment="1">
      <alignment horizontal="left"/>
    </xf>
    <xf numFmtId="0" fontId="16" fillId="2" borderId="6" xfId="0" applyFont="1" applyFill="1" applyBorder="1" applyAlignment="1">
      <alignment horizontal="right"/>
    </xf>
    <xf numFmtId="0" fontId="16" fillId="2" borderId="7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right"/>
    </xf>
    <xf numFmtId="0" fontId="16" fillId="2" borderId="10" xfId="0" applyFont="1" applyFill="1" applyBorder="1" applyAlignment="1">
      <alignment horizontal="left"/>
    </xf>
    <xf numFmtId="164" fontId="16" fillId="2" borderId="0" xfId="0" applyNumberFormat="1" applyFont="1" applyFill="1" applyBorder="1" applyAlignment="1">
      <alignment horizontal="center"/>
    </xf>
    <xf numFmtId="165" fontId="16" fillId="2" borderId="0" xfId="1" applyNumberFormat="1" applyFont="1" applyFill="1" applyBorder="1" applyAlignment="1">
      <alignment horizontal="center"/>
    </xf>
    <xf numFmtId="0" fontId="16" fillId="2" borderId="0" xfId="0" applyFont="1" applyFill="1" applyBorder="1" applyAlignment="1">
      <alignment horizontal="left"/>
    </xf>
    <xf numFmtId="0" fontId="9" fillId="2" borderId="0" xfId="0" applyFont="1" applyFill="1" applyBorder="1"/>
    <xf numFmtId="0" fontId="14" fillId="2" borderId="0" xfId="0" applyFont="1" applyFill="1" applyBorder="1"/>
    <xf numFmtId="0" fontId="16" fillId="2" borderId="0" xfId="0" applyFont="1" applyFill="1"/>
    <xf numFmtId="0" fontId="15" fillId="2" borderId="0" xfId="0" applyFont="1" applyFill="1" applyBorder="1" applyAlignment="1">
      <alignment horizontal="right"/>
    </xf>
    <xf numFmtId="0" fontId="15" fillId="5" borderId="1" xfId="0" applyFont="1" applyFill="1" applyBorder="1"/>
    <xf numFmtId="0" fontId="17" fillId="2" borderId="1" xfId="0" applyFont="1" applyFill="1" applyBorder="1"/>
    <xf numFmtId="0" fontId="17" fillId="2" borderId="0" xfId="0" applyFont="1" applyFill="1" applyBorder="1"/>
    <xf numFmtId="164" fontId="1" fillId="0" borderId="0" xfId="0" applyNumberFormat="1" applyFont="1" applyFill="1" applyAlignment="1">
      <alignment horizontal="center"/>
    </xf>
    <xf numFmtId="3" fontId="1" fillId="0" borderId="0" xfId="0" applyNumberFormat="1" applyFont="1" applyFill="1" applyAlignment="1">
      <alignment horizontal="center"/>
    </xf>
    <xf numFmtId="0" fontId="10" fillId="0" borderId="6" xfId="0" applyFont="1" applyFill="1" applyBorder="1" applyAlignment="1">
      <alignment wrapText="1"/>
    </xf>
    <xf numFmtId="1" fontId="14" fillId="3" borderId="0" xfId="0" applyNumberFormat="1" applyFont="1" applyFill="1" applyAlignment="1">
      <alignment horizontal="center"/>
    </xf>
    <xf numFmtId="0" fontId="4" fillId="0" borderId="2" xfId="0" applyFont="1" applyBorder="1"/>
    <xf numFmtId="0" fontId="3" fillId="0" borderId="9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3" xfId="0" applyFont="1" applyFill="1" applyBorder="1"/>
    <xf numFmtId="164" fontId="5" fillId="3" borderId="0" xfId="0" applyNumberFormat="1" applyFont="1" applyFill="1" applyAlignment="1">
      <alignment horizontal="center"/>
    </xf>
    <xf numFmtId="0" fontId="1" fillId="0" borderId="0" xfId="0" applyFont="1" applyBorder="1" applyAlignment="1">
      <alignment wrapText="1"/>
    </xf>
    <xf numFmtId="0" fontId="9" fillId="0" borderId="4" xfId="0" applyFont="1" applyBorder="1"/>
    <xf numFmtId="0" fontId="17" fillId="0" borderId="7" xfId="0" applyFont="1" applyBorder="1" applyAlignment="1">
      <alignment wrapText="1"/>
    </xf>
    <xf numFmtId="0" fontId="4" fillId="0" borderId="3" xfId="0" applyFont="1" applyFill="1" applyBorder="1"/>
    <xf numFmtId="0" fontId="15" fillId="0" borderId="0" xfId="0" applyFont="1" applyBorder="1" applyAlignment="1">
      <alignment horizontal="right"/>
    </xf>
    <xf numFmtId="0" fontId="16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16" fillId="2" borderId="9" xfId="0" applyFont="1" applyFill="1" applyBorder="1" applyAlignment="1">
      <alignment horizontal="center"/>
    </xf>
    <xf numFmtId="0" fontId="16" fillId="2" borderId="10" xfId="0" applyFont="1" applyFill="1" applyBorder="1" applyAlignment="1">
      <alignment horizontal="center"/>
    </xf>
    <xf numFmtId="1" fontId="16" fillId="2" borderId="0" xfId="0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6" xfId="0" applyFont="1" applyBorder="1"/>
    <xf numFmtId="0" fontId="16" fillId="0" borderId="6" xfId="0" applyFont="1" applyBorder="1" applyAlignment="1">
      <alignment horizontal="left"/>
    </xf>
    <xf numFmtId="0" fontId="16" fillId="0" borderId="6" xfId="0" applyFont="1" applyBorder="1" applyAlignment="1">
      <alignment horizontal="right"/>
    </xf>
    <xf numFmtId="164" fontId="16" fillId="0" borderId="6" xfId="0" applyNumberFormat="1" applyFont="1" applyBorder="1" applyAlignment="1">
      <alignment horizontal="left"/>
    </xf>
    <xf numFmtId="165" fontId="16" fillId="0" borderId="6" xfId="1" applyNumberFormat="1" applyFont="1" applyBorder="1" applyAlignment="1">
      <alignment horizontal="left"/>
    </xf>
    <xf numFmtId="0" fontId="3" fillId="0" borderId="6" xfId="0" applyFont="1" applyBorder="1"/>
    <xf numFmtId="0" fontId="1" fillId="4" borderId="0" xfId="0" applyFont="1" applyFill="1" applyProtection="1">
      <protection locked="0"/>
    </xf>
    <xf numFmtId="0" fontId="11" fillId="4" borderId="0" xfId="0" applyFont="1" applyFill="1" applyProtection="1">
      <protection locked="0"/>
    </xf>
    <xf numFmtId="164" fontId="1" fillId="4" borderId="0" xfId="0" applyNumberFormat="1" applyFont="1" applyFill="1" applyAlignment="1" applyProtection="1">
      <alignment horizontal="center"/>
      <protection locked="0"/>
    </xf>
    <xf numFmtId="3" fontId="1" fillId="4" borderId="0" xfId="0" applyNumberFormat="1" applyFont="1" applyFill="1" applyAlignment="1" applyProtection="1">
      <alignment horizontal="center"/>
      <protection locked="0"/>
    </xf>
    <xf numFmtId="0" fontId="4" fillId="4" borderId="1" xfId="0" applyFont="1" applyFill="1" applyBorder="1" applyProtection="1">
      <protection locked="0"/>
    </xf>
    <xf numFmtId="0" fontId="3" fillId="0" borderId="0" xfId="0" applyFont="1" applyFill="1" applyBorder="1" applyProtection="1">
      <protection locked="0"/>
    </xf>
    <xf numFmtId="0" fontId="12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18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8" fillId="0" borderId="0" xfId="0" applyFont="1" applyFill="1" applyBorder="1" applyProtection="1">
      <protection locked="0"/>
    </xf>
    <xf numFmtId="0" fontId="18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right"/>
      <protection locked="0"/>
    </xf>
    <xf numFmtId="0" fontId="19" fillId="0" borderId="0" xfId="0" applyFont="1" applyFill="1" applyBorder="1" applyAlignment="1" applyProtection="1">
      <alignment horizontal="right"/>
      <protection locked="0"/>
    </xf>
    <xf numFmtId="0" fontId="12" fillId="0" borderId="8" xfId="0" applyFont="1" applyFill="1" applyBorder="1" applyAlignment="1" applyProtection="1">
      <alignment horizontal="center" vertical="center" wrapText="1"/>
      <protection locked="0"/>
    </xf>
    <xf numFmtId="0" fontId="12" fillId="0" borderId="8" xfId="0" applyFont="1" applyFill="1" applyBorder="1" applyAlignment="1" applyProtection="1">
      <alignment horizontal="right"/>
      <protection locked="0"/>
    </xf>
    <xf numFmtId="9" fontId="12" fillId="0" borderId="0" xfId="1" applyFont="1" applyFill="1" applyBorder="1" applyAlignment="1" applyProtection="1">
      <alignment horizontal="right"/>
      <protection locked="0"/>
    </xf>
    <xf numFmtId="0" fontId="3" fillId="2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right"/>
      <protection locked="0"/>
    </xf>
    <xf numFmtId="164" fontId="12" fillId="0" borderId="8" xfId="0" applyNumberFormat="1" applyFont="1" applyFill="1" applyBorder="1" applyAlignment="1" applyProtection="1">
      <alignment horizontal="center"/>
    </xf>
    <xf numFmtId="165" fontId="20" fillId="0" borderId="8" xfId="1" applyNumberFormat="1" applyFont="1" applyFill="1" applyBorder="1" applyAlignment="1" applyProtection="1">
      <alignment horizontal="center"/>
    </xf>
    <xf numFmtId="0" fontId="22" fillId="6" borderId="8" xfId="0" applyFont="1" applyFill="1" applyBorder="1" applyAlignment="1" applyProtection="1">
      <alignment horizontal="center"/>
    </xf>
    <xf numFmtId="1" fontId="20" fillId="0" borderId="8" xfId="0" applyNumberFormat="1" applyFont="1" applyFill="1" applyBorder="1" applyAlignment="1" applyProtection="1">
      <alignment horizontal="center"/>
    </xf>
    <xf numFmtId="0" fontId="20" fillId="0" borderId="0" xfId="0" applyFont="1" applyFill="1" applyBorder="1" applyAlignment="1" applyProtection="1">
      <alignment horizontal="left"/>
    </xf>
    <xf numFmtId="164" fontId="19" fillId="0" borderId="0" xfId="0" applyNumberFormat="1" applyFont="1" applyFill="1" applyBorder="1" applyAlignment="1" applyProtection="1">
      <alignment horizontal="left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/>
    <xf numFmtId="0" fontId="3" fillId="7" borderId="11" xfId="0" applyFont="1" applyFill="1" applyBorder="1" applyProtection="1">
      <protection locked="0"/>
    </xf>
    <xf numFmtId="0" fontId="3" fillId="7" borderId="14" xfId="0" applyFont="1" applyFill="1" applyBorder="1" applyAlignment="1">
      <alignment horizontal="right"/>
    </xf>
    <xf numFmtId="0" fontId="3" fillId="7" borderId="14" xfId="0" applyFont="1" applyFill="1" applyBorder="1" applyAlignment="1">
      <alignment horizontal="center"/>
    </xf>
    <xf numFmtId="0" fontId="24" fillId="7" borderId="14" xfId="0" applyFont="1" applyFill="1" applyBorder="1" applyAlignment="1" applyProtection="1">
      <alignment horizontal="right"/>
      <protection locked="0"/>
    </xf>
    <xf numFmtId="1" fontId="23" fillId="7" borderId="14" xfId="0" applyNumberFormat="1" applyFont="1" applyFill="1" applyBorder="1" applyAlignment="1" applyProtection="1">
      <alignment horizontal="center"/>
    </xf>
    <xf numFmtId="0" fontId="24" fillId="7" borderId="14" xfId="0" applyFont="1" applyFill="1" applyBorder="1" applyAlignment="1" applyProtection="1">
      <alignment horizontal="left"/>
      <protection locked="0"/>
    </xf>
    <xf numFmtId="0" fontId="18" fillId="7" borderId="14" xfId="0" applyFont="1" applyFill="1" applyBorder="1" applyProtection="1">
      <protection locked="0"/>
    </xf>
    <xf numFmtId="0" fontId="18" fillId="7" borderId="12" xfId="0" applyFont="1" applyFill="1" applyBorder="1" applyProtection="1">
      <protection locked="0"/>
    </xf>
    <xf numFmtId="0" fontId="8" fillId="0" borderId="0" xfId="0" applyFont="1"/>
    <xf numFmtId="0" fontId="4" fillId="4" borderId="0" xfId="0" applyFont="1" applyFill="1" applyAlignment="1">
      <alignment horizontal="left"/>
    </xf>
    <xf numFmtId="0" fontId="12" fillId="0" borderId="11" xfId="0" applyFont="1" applyFill="1" applyBorder="1" applyAlignment="1" applyProtection="1">
      <alignment horizontal="center" vertical="center" wrapText="1"/>
      <protection locked="0"/>
    </xf>
    <xf numFmtId="0" fontId="12" fillId="0" borderId="1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Pourcentage" xfId="1" builtinId="5"/>
  </cellStyles>
  <dxfs count="3">
    <dxf>
      <font>
        <color theme="7"/>
      </font>
    </dxf>
    <dxf>
      <font>
        <color theme="4"/>
      </font>
    </dxf>
    <dxf>
      <font>
        <color rgb="FFFF9900"/>
      </font>
    </dxf>
  </dxfs>
  <tableStyles count="0" defaultTableStyle="TableStyleMedium2" defaultPivotStyle="PivotStyleLight16"/>
  <colors>
    <mruColors>
      <color rgb="FFFF9900"/>
      <color rgb="FFFFFF99"/>
      <color rgb="FFFB75E8"/>
      <color rgb="FFCF9FC8"/>
      <color rgb="FFD1B59D"/>
      <color rgb="FFC2E48A"/>
      <color rgb="FFFF99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</c:dPt>
          <c:dLbls>
            <c:numFmt formatCode="0.0%;\-0.0%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Poster!$G$10:$G$14</c:f>
              <c:strCache>
                <c:ptCount val="5"/>
                <c:pt idx="0">
                  <c:v>T1</c:v>
                </c:pt>
                <c:pt idx="1">
                  <c:v>T2</c:v>
                </c:pt>
                <c:pt idx="2">
                  <c:v>T3</c:v>
                </c:pt>
                <c:pt idx="3">
                  <c:v>T4</c:v>
                </c:pt>
                <c:pt idx="4">
                  <c:v>Année</c:v>
                </c:pt>
              </c:strCache>
            </c:strRef>
          </c:cat>
          <c:val>
            <c:numRef>
              <c:f>Poster!$I$10:$I$14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5697640"/>
        <c:axId val="204760888"/>
      </c:barChart>
      <c:catAx>
        <c:axId val="35697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4760888"/>
        <c:crosses val="autoZero"/>
        <c:auto val="1"/>
        <c:lblAlgn val="ctr"/>
        <c:lblOffset val="100"/>
        <c:noMultiLvlLbl val="0"/>
      </c:catAx>
      <c:valAx>
        <c:axId val="204760888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35697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23</xdr:row>
      <xdr:rowOff>0</xdr:rowOff>
    </xdr:from>
    <xdr:to>
      <xdr:col>8</xdr:col>
      <xdr:colOff>304800</xdr:colOff>
      <xdr:row>24</xdr:row>
      <xdr:rowOff>114300</xdr:rowOff>
    </xdr:to>
    <xdr:sp macro="" textlink="">
      <xdr:nvSpPr>
        <xdr:cNvPr id="3075" name="AutoShape 3" descr="Résultat de recherche d'images pour &quot;hôpital&quot;"/>
        <xdr:cNvSpPr>
          <a:spLocks noChangeAspect="1" noChangeArrowheads="1"/>
        </xdr:cNvSpPr>
      </xdr:nvSpPr>
      <xdr:spPr bwMode="auto">
        <a:xfrm>
          <a:off x="6705600" y="560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209049</xdr:colOff>
      <xdr:row>14</xdr:row>
      <xdr:rowOff>133350</xdr:rowOff>
    </xdr:from>
    <xdr:to>
      <xdr:col>8</xdr:col>
      <xdr:colOff>608940</xdr:colOff>
      <xdr:row>23</xdr:row>
      <xdr:rowOff>28281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76049" y="3076575"/>
          <a:ext cx="3609816" cy="16094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468094</xdr:colOff>
      <xdr:row>16</xdr:row>
      <xdr:rowOff>257735</xdr:rowOff>
    </xdr:from>
    <xdr:to>
      <xdr:col>15</xdr:col>
      <xdr:colOff>784353</xdr:colOff>
      <xdr:row>23</xdr:row>
      <xdr:rowOff>78441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39623" y="5266764"/>
          <a:ext cx="3644406" cy="1624853"/>
        </a:xfrm>
        <a:prstGeom prst="rect">
          <a:avLst/>
        </a:prstGeom>
      </xdr:spPr>
    </xdr:pic>
    <xdr:clientData/>
  </xdr:twoCellAnchor>
  <xdr:twoCellAnchor>
    <xdr:from>
      <xdr:col>11</xdr:col>
      <xdr:colOff>67236</xdr:colOff>
      <xdr:row>8</xdr:row>
      <xdr:rowOff>3921</xdr:rowOff>
    </xdr:from>
    <xdr:to>
      <xdr:col>15</xdr:col>
      <xdr:colOff>381001</xdr:colOff>
      <xdr:row>14</xdr:row>
      <xdr:rowOff>100853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6</xdr:col>
      <xdr:colOff>11206</xdr:colOff>
      <xdr:row>15</xdr:row>
      <xdr:rowOff>11206</xdr:rowOff>
    </xdr:from>
    <xdr:ext cx="5266764" cy="2039020"/>
    <xdr:sp macro="" textlink="" fLocksText="0">
      <xdr:nvSpPr>
        <xdr:cNvPr id="4" name="ZoneTexte 3"/>
        <xdr:cNvSpPr txBox="1"/>
      </xdr:nvSpPr>
      <xdr:spPr>
        <a:xfrm>
          <a:off x="4695265" y="4762500"/>
          <a:ext cx="5266764" cy="20390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FR" sz="1100">
              <a:latin typeface="Arial" panose="020B0604020202020204" pitchFamily="34" charset="0"/>
              <a:cs typeface="Arial" panose="020B0604020202020204" pitchFamily="34" charset="0"/>
            </a:rPr>
            <a:t>Zone</a:t>
          </a:r>
          <a:r>
            <a:rPr lang="fr-FR" sz="1100" baseline="0">
              <a:latin typeface="Arial" panose="020B0604020202020204" pitchFamily="34" charset="0"/>
              <a:cs typeface="Arial" panose="020B0604020202020204" pitchFamily="34" charset="0"/>
            </a:rPr>
            <a:t> de texte pour commentaires</a:t>
          </a: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13</xdr:col>
      <xdr:colOff>392206</xdr:colOff>
      <xdr:row>0</xdr:row>
      <xdr:rowOff>145677</xdr:rowOff>
    </xdr:from>
    <xdr:to>
      <xdr:col>15</xdr:col>
      <xdr:colOff>172760</xdr:colOff>
      <xdr:row>5</xdr:row>
      <xdr:rowOff>44824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79941" y="145677"/>
          <a:ext cx="1416613" cy="1199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raînée de condensation">
  <a:themeElements>
    <a:clrScheme name="Traînée de condensation">
      <a:dk1>
        <a:sysClr val="windowText" lastClr="000000"/>
      </a:dk1>
      <a:lt1>
        <a:sysClr val="window" lastClr="FFFFFF"/>
      </a:lt1>
      <a:dk2>
        <a:srgbClr val="454545"/>
      </a:dk2>
      <a:lt2>
        <a:srgbClr val="DADADA"/>
      </a:lt2>
      <a:accent1>
        <a:srgbClr val="DF2E28"/>
      </a:accent1>
      <a:accent2>
        <a:srgbClr val="FE801A"/>
      </a:accent2>
      <a:accent3>
        <a:srgbClr val="E9BF35"/>
      </a:accent3>
      <a:accent4>
        <a:srgbClr val="81BB42"/>
      </a:accent4>
      <a:accent5>
        <a:srgbClr val="32C7A9"/>
      </a:accent5>
      <a:accent6>
        <a:srgbClr val="4A9BDC"/>
      </a:accent6>
      <a:hlink>
        <a:srgbClr val="F0532B"/>
      </a:hlink>
      <a:folHlink>
        <a:srgbClr val="F38B53"/>
      </a:folHlink>
    </a:clrScheme>
    <a:fontScheme name="Traînée de condensation">
      <a:maj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Traînée de condensation">
      <a:fillStyleLst>
        <a:solidFill>
          <a:schemeClr val="phClr"/>
        </a:solidFill>
        <a:gradFill rotWithShape="1">
          <a:gsLst>
            <a:gs pos="0">
              <a:schemeClr val="phClr">
                <a:tint val="69000"/>
                <a:alpha val="100000"/>
                <a:satMod val="109000"/>
                <a:lumMod val="110000"/>
              </a:schemeClr>
            </a:gs>
            <a:gs pos="52000">
              <a:schemeClr val="phClr">
                <a:tint val="74000"/>
                <a:satMod val="100000"/>
                <a:lumMod val="104000"/>
              </a:schemeClr>
            </a:gs>
            <a:gs pos="100000">
              <a:schemeClr val="phClr">
                <a:tint val="78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00000"/>
                <a:lumMod val="104000"/>
              </a:schemeClr>
            </a:gs>
            <a:gs pos="78000">
              <a:schemeClr val="phClr">
                <a:shade val="100000"/>
                <a:satMod val="110000"/>
                <a:lumMod val="10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  <a:scene3d>
            <a:camera prst="orthographicFront">
              <a:rot lat="0" lon="0" rev="0"/>
            </a:camera>
            <a:lightRig rig="threePt" dir="t"/>
          </a:scene3d>
          <a:sp3d>
            <a:bevelT w="25400" h="12700"/>
          </a:sp3d>
        </a:effectStyle>
        <a:effectStyle>
          <a:effectLst>
            <a:outerShdw blurRad="57150" dist="19050" dir="5400000" algn="ctr" rotWithShape="0">
              <a:srgbClr val="000000">
                <a:alpha val="48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>
            <a:bevelT w="508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apor Trail" id="{4FDF2955-7D9C-493C-B9F9-C205151B46CD}" vid="{8F31A783-2159-4870-BC29-2BA7D038EA44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6"/>
  </sheetPr>
  <dimension ref="B1:I23"/>
  <sheetViews>
    <sheetView showGridLines="0" zoomScaleNormal="100" workbookViewId="0">
      <selection activeCell="M11" sqref="M11"/>
    </sheetView>
  </sheetViews>
  <sheetFormatPr baseColWidth="10" defaultRowHeight="15" x14ac:dyDescent="0.2"/>
  <cols>
    <col min="1" max="2" width="1.625" style="1" customWidth="1"/>
    <col min="3" max="3" width="18.75" style="1" customWidth="1"/>
    <col min="4" max="4" width="11" style="1"/>
    <col min="5" max="5" width="9.125" style="1" customWidth="1"/>
    <col min="6" max="16384" width="11" style="1"/>
  </cols>
  <sheetData>
    <row r="1" spans="3:9" ht="18" x14ac:dyDescent="0.25">
      <c r="C1" s="5" t="s">
        <v>42</v>
      </c>
      <c r="D1" s="5" t="s">
        <v>135</v>
      </c>
    </row>
    <row r="2" spans="3:9" ht="7.5" customHeight="1" x14ac:dyDescent="0.2"/>
    <row r="3" spans="3:9" ht="15.75" x14ac:dyDescent="0.25">
      <c r="C3" s="3" t="s">
        <v>43</v>
      </c>
      <c r="D3" s="126"/>
      <c r="E3" s="126"/>
      <c r="F3" s="126"/>
      <c r="G3" s="126"/>
      <c r="H3" s="126"/>
      <c r="I3" s="126"/>
    </row>
    <row r="4" spans="3:9" ht="6.75" customHeight="1" x14ac:dyDescent="0.25">
      <c r="C4" s="3"/>
    </row>
    <row r="5" spans="3:9" ht="15.75" x14ac:dyDescent="0.25">
      <c r="C5" s="6" t="s">
        <v>127</v>
      </c>
      <c r="D5" s="1" t="s">
        <v>49</v>
      </c>
    </row>
    <row r="6" spans="3:9" x14ac:dyDescent="0.2">
      <c r="D6" s="1" t="s">
        <v>50</v>
      </c>
    </row>
    <row r="7" spans="3:9" x14ac:dyDescent="0.2">
      <c r="D7" s="1" t="s">
        <v>47</v>
      </c>
    </row>
    <row r="8" spans="3:9" x14ac:dyDescent="0.2">
      <c r="D8" s="1" t="s">
        <v>48</v>
      </c>
    </row>
    <row r="9" spans="3:9" ht="6.75" customHeight="1" x14ac:dyDescent="0.2"/>
    <row r="10" spans="3:9" ht="15.75" x14ac:dyDescent="0.25">
      <c r="C10" s="6" t="s">
        <v>0</v>
      </c>
      <c r="D10" s="1" t="s">
        <v>51</v>
      </c>
    </row>
    <row r="11" spans="3:9" x14ac:dyDescent="0.2">
      <c r="D11" s="1" t="s">
        <v>67</v>
      </c>
    </row>
    <row r="12" spans="3:9" x14ac:dyDescent="0.2">
      <c r="D12" s="1" t="s">
        <v>68</v>
      </c>
    </row>
    <row r="13" spans="3:9" x14ac:dyDescent="0.2">
      <c r="D13" s="1" t="s">
        <v>108</v>
      </c>
    </row>
    <row r="14" spans="3:9" x14ac:dyDescent="0.2">
      <c r="D14" s="1" t="s">
        <v>109</v>
      </c>
    </row>
    <row r="15" spans="3:9" x14ac:dyDescent="0.2">
      <c r="C15" s="1" t="s">
        <v>113</v>
      </c>
    </row>
    <row r="18" spans="2:3" x14ac:dyDescent="0.2">
      <c r="C18" s="23" t="s">
        <v>40</v>
      </c>
    </row>
    <row r="23" spans="2:3" x14ac:dyDescent="0.2">
      <c r="B23" s="2"/>
    </row>
  </sheetData>
  <mergeCells count="1">
    <mergeCell ref="D3:I3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150"/>
  <sheetViews>
    <sheetView showGridLines="0" topLeftCell="A141" zoomScaleNormal="100" zoomScaleSheetLayoutView="90" workbookViewId="0">
      <selection activeCell="E13" sqref="E13"/>
    </sheetView>
  </sheetViews>
  <sheetFormatPr baseColWidth="10" defaultRowHeight="14.25" x14ac:dyDescent="0.2"/>
  <cols>
    <col min="1" max="1" width="30.375" style="2" customWidth="1"/>
    <col min="2" max="2" width="16.25" style="2" customWidth="1"/>
    <col min="3" max="3" width="10.375" style="2" bestFit="1" customWidth="1"/>
    <col min="4" max="4" width="10.375" style="2" customWidth="1"/>
    <col min="5" max="5" width="7.375" style="2" bestFit="1" customWidth="1"/>
    <col min="6" max="6" width="10.125" style="2" customWidth="1"/>
    <col min="7" max="7" width="9.375" style="2" customWidth="1"/>
    <col min="8" max="8" width="10.75" style="2" bestFit="1" customWidth="1"/>
    <col min="9" max="9" width="10.5" style="2" customWidth="1"/>
    <col min="10" max="10" width="7.375" style="2" bestFit="1" customWidth="1"/>
    <col min="11" max="11" width="11.125" style="2" customWidth="1"/>
    <col min="12" max="12" width="8.625" style="2" customWidth="1"/>
    <col min="13" max="13" width="9.375" style="2" customWidth="1"/>
    <col min="14" max="14" width="10.5" style="2" customWidth="1"/>
    <col min="15" max="15" width="7.375" style="2" bestFit="1" customWidth="1"/>
    <col min="16" max="16" width="11.125" style="2" customWidth="1"/>
    <col min="17" max="17" width="8.125" style="2" customWidth="1"/>
    <col min="18" max="18" width="9.375" style="2" customWidth="1"/>
    <col min="19" max="19" width="10.75" style="2" customWidth="1"/>
    <col min="20" max="20" width="7.375" style="2" bestFit="1" customWidth="1"/>
    <col min="21" max="21" width="11.125" style="2" customWidth="1"/>
    <col min="22" max="22" width="8" style="2" bestFit="1" customWidth="1"/>
    <col min="23" max="23" width="9.125" style="2" customWidth="1"/>
    <col min="24" max="24" width="11" style="2"/>
    <col min="25" max="25" width="7.375" style="2" bestFit="1" customWidth="1"/>
    <col min="26" max="26" width="11" style="2"/>
    <col min="27" max="27" width="8" style="2" bestFit="1" customWidth="1"/>
    <col min="28" max="28" width="9" style="2" bestFit="1" customWidth="1"/>
    <col min="29" max="16384" width="11" style="2"/>
  </cols>
  <sheetData>
    <row r="1" spans="1:28" ht="23.25" x14ac:dyDescent="0.35">
      <c r="A1" s="10" t="s">
        <v>33</v>
      </c>
      <c r="X1" s="33"/>
      <c r="Y1" s="33"/>
    </row>
    <row r="2" spans="1:28" ht="7.5" customHeight="1" x14ac:dyDescent="0.2">
      <c r="X2" s="33"/>
      <c r="Y2" s="33"/>
    </row>
    <row r="3" spans="1:28" ht="25.5" x14ac:dyDescent="0.2">
      <c r="A3" s="16" t="s">
        <v>34</v>
      </c>
      <c r="B3" s="16" t="s">
        <v>66</v>
      </c>
      <c r="C3" s="16" t="s">
        <v>65</v>
      </c>
      <c r="X3" s="33"/>
      <c r="Y3" s="33"/>
    </row>
    <row r="4" spans="1:28" x14ac:dyDescent="0.2">
      <c r="A4" s="17" t="s">
        <v>13</v>
      </c>
      <c r="B4" s="18">
        <v>10</v>
      </c>
      <c r="C4" s="18" t="s">
        <v>52</v>
      </c>
      <c r="X4" s="33"/>
      <c r="Y4" s="33"/>
    </row>
    <row r="5" spans="1:28" x14ac:dyDescent="0.2">
      <c r="A5" s="17" t="s">
        <v>14</v>
      </c>
      <c r="B5" s="18">
        <v>5</v>
      </c>
      <c r="C5" s="18" t="s">
        <v>52</v>
      </c>
      <c r="X5" s="33"/>
      <c r="Y5" s="33"/>
    </row>
    <row r="6" spans="1:28" x14ac:dyDescent="0.2">
      <c r="A6" s="17" t="s">
        <v>17</v>
      </c>
      <c r="B6" s="18">
        <v>4</v>
      </c>
      <c r="C6" s="18" t="s">
        <v>52</v>
      </c>
      <c r="X6" s="33"/>
      <c r="Y6" s="33"/>
    </row>
    <row r="7" spans="1:28" x14ac:dyDescent="0.2">
      <c r="A7" s="17" t="s">
        <v>18</v>
      </c>
      <c r="B7" s="18">
        <v>2</v>
      </c>
      <c r="C7" s="18" t="s">
        <v>52</v>
      </c>
      <c r="X7" s="33"/>
      <c r="Y7" s="33"/>
    </row>
    <row r="8" spans="1:28" x14ac:dyDescent="0.2">
      <c r="A8" s="17" t="s">
        <v>11</v>
      </c>
      <c r="B8" s="18">
        <v>11</v>
      </c>
      <c r="C8" s="18" t="s">
        <v>54</v>
      </c>
      <c r="X8" s="33"/>
      <c r="Y8" s="33"/>
    </row>
    <row r="9" spans="1:28" x14ac:dyDescent="0.2">
      <c r="X9" s="33"/>
      <c r="Y9" s="33"/>
    </row>
    <row r="10" spans="1:28" s="4" customFormat="1" ht="15.75" x14ac:dyDescent="0.25">
      <c r="A10" s="67"/>
      <c r="B10" s="68"/>
      <c r="C10" s="73"/>
      <c r="D10" s="66" t="s">
        <v>24</v>
      </c>
      <c r="E10" s="68"/>
      <c r="F10" s="68"/>
      <c r="G10" s="68"/>
      <c r="H10" s="69"/>
      <c r="I10" s="66" t="s">
        <v>25</v>
      </c>
      <c r="J10" s="68"/>
      <c r="K10" s="68"/>
      <c r="L10" s="68"/>
      <c r="M10" s="69"/>
      <c r="N10" s="66" t="s">
        <v>26</v>
      </c>
      <c r="O10" s="68"/>
      <c r="P10" s="68"/>
      <c r="Q10" s="68"/>
      <c r="R10" s="68"/>
      <c r="S10" s="66" t="s">
        <v>27</v>
      </c>
      <c r="T10" s="68"/>
      <c r="U10" s="68"/>
      <c r="V10" s="68"/>
      <c r="W10" s="69"/>
      <c r="X10" s="75" t="s">
        <v>46</v>
      </c>
      <c r="Y10" s="70"/>
      <c r="Z10" s="68"/>
      <c r="AA10" s="68"/>
      <c r="AB10" s="69"/>
    </row>
    <row r="11" spans="1:28" s="72" customFormat="1" ht="45" x14ac:dyDescent="0.25">
      <c r="A11" s="22" t="s">
        <v>28</v>
      </c>
      <c r="B11" s="12" t="s">
        <v>30</v>
      </c>
      <c r="C11" s="74" t="s">
        <v>118</v>
      </c>
      <c r="D11" s="11" t="s">
        <v>38</v>
      </c>
      <c r="E11" s="12" t="s">
        <v>35</v>
      </c>
      <c r="F11" s="12" t="s">
        <v>37</v>
      </c>
      <c r="G11" s="12" t="s">
        <v>39</v>
      </c>
      <c r="H11" s="13" t="s">
        <v>119</v>
      </c>
      <c r="I11" s="11" t="s">
        <v>38</v>
      </c>
      <c r="J11" s="12" t="s">
        <v>35</v>
      </c>
      <c r="K11" s="12" t="s">
        <v>37</v>
      </c>
      <c r="L11" s="12" t="s">
        <v>39</v>
      </c>
      <c r="M11" s="13" t="s">
        <v>119</v>
      </c>
      <c r="N11" s="11" t="s">
        <v>38</v>
      </c>
      <c r="O11" s="12" t="s">
        <v>35</v>
      </c>
      <c r="P11" s="12" t="s">
        <v>37</v>
      </c>
      <c r="Q11" s="12" t="s">
        <v>39</v>
      </c>
      <c r="R11" s="12" t="s">
        <v>119</v>
      </c>
      <c r="S11" s="11" t="s">
        <v>38</v>
      </c>
      <c r="T11" s="12" t="s">
        <v>35</v>
      </c>
      <c r="U11" s="12" t="s">
        <v>37</v>
      </c>
      <c r="V11" s="12" t="s">
        <v>39</v>
      </c>
      <c r="W11" s="13" t="s">
        <v>119</v>
      </c>
      <c r="X11" s="64" t="s">
        <v>38</v>
      </c>
      <c r="Y11" s="64" t="s">
        <v>35</v>
      </c>
      <c r="Z11" s="12" t="s">
        <v>37</v>
      </c>
      <c r="AA11" s="12" t="s">
        <v>39</v>
      </c>
      <c r="AB11" s="13" t="s">
        <v>119</v>
      </c>
    </row>
    <row r="12" spans="1:28" ht="18" x14ac:dyDescent="0.25">
      <c r="A12" s="89"/>
      <c r="B12" s="90"/>
      <c r="C12" s="65" t="str">
        <f t="shared" ref="C12:C21" si="0">IFERROR(VLOOKUP(B12,dt_medecine,2,FALSE),"")</f>
        <v/>
      </c>
      <c r="D12" s="91"/>
      <c r="E12" s="92"/>
      <c r="F12" s="14" t="str">
        <f t="shared" ref="F12:F21" si="1">IF(E12="","",IFERROR(VLOOKUP(B12,dt_medecine,2,FALSE)*E12*(volume_friction/1000),""))</f>
        <v/>
      </c>
      <c r="G12" s="32" t="str">
        <f>IFERROR(IF(D12=0,"",D12/F12),"")</f>
        <v/>
      </c>
      <c r="H12" s="71" t="str">
        <f t="shared" ref="H12:H21" si="2">IFERROR(IF(D12=0,"",D12/E12/(volume_friction/1000)),"")</f>
        <v/>
      </c>
      <c r="I12" s="91"/>
      <c r="J12" s="92"/>
      <c r="K12" s="14" t="str">
        <f t="shared" ref="K12:K21" si="3">IF(J12="","",IFERROR(VLOOKUP(B12,dt_medecine,2,FALSE)*J12*(volume_friction/1000),""))</f>
        <v/>
      </c>
      <c r="L12" s="32" t="str">
        <f>IFERROR(IF(I12=0,"",I12/K12),"")</f>
        <v/>
      </c>
      <c r="M12" s="71" t="str">
        <f t="shared" ref="M12:M21" si="4">IFERROR(IF(I12=0,"",I12/J12/(volume_friction/1000)),"")</f>
        <v/>
      </c>
      <c r="N12" s="91"/>
      <c r="O12" s="92"/>
      <c r="P12" s="14" t="str">
        <f t="shared" ref="P12:P21" si="5">IF(O12="","",IFERROR(VLOOKUP(B12,dt_medecine,2,FALSE)*O12*(volume_friction/1000),""))</f>
        <v/>
      </c>
      <c r="Q12" s="32" t="str">
        <f>IFERROR(IF(N12=0,"",N12/P12),"")</f>
        <v/>
      </c>
      <c r="R12" s="71" t="str">
        <f t="shared" ref="R12:R21" si="6">IFERROR(IF(N12=0,"",N12/O12/(volume_friction/1000)),"")</f>
        <v/>
      </c>
      <c r="S12" s="91"/>
      <c r="T12" s="92"/>
      <c r="U12" s="14" t="str">
        <f t="shared" ref="U12:U21" si="7">IF(T12="","",IFERROR(VLOOKUP(B12,dt_medecine,2,FALSE)*T12*(volume_friction/1000),""))</f>
        <v/>
      </c>
      <c r="V12" s="32" t="str">
        <f>IFERROR(IF(S12=0,"",S12/U12),"")</f>
        <v/>
      </c>
      <c r="W12" s="71" t="str">
        <f t="shared" ref="W12:W21" si="8">IFERROR(IF(S12=0,"",S12/T12/(volume_friction/1000)),"")</f>
        <v/>
      </c>
      <c r="X12" s="62" t="str">
        <f>IF(AND(D12&lt;&gt;0,I12&lt;&gt;0,N12&lt;&gt;0,S12&lt;&gt;0),D12+I12+N12+S12,"")</f>
        <v/>
      </c>
      <c r="Y12" s="63" t="str">
        <f>IF(AND(E12&lt;&gt;0,J12&lt;&gt;0,O12&lt;&gt;0,T12&lt;&gt;0),E12+J12+O12+T12,"")</f>
        <v/>
      </c>
      <c r="Z12" s="14" t="str">
        <f t="shared" ref="Z12:Z21" si="9">IF(Y12="","",IFERROR(VLOOKUP(B12,dt_medecine,2,FALSE)*Y12*(volume_friction/1000),""))</f>
        <v/>
      </c>
      <c r="AA12" s="32" t="str">
        <f>IFERROR(IF(X12=0,"",X12/Z12),"")</f>
        <v/>
      </c>
      <c r="AB12" s="71" t="str">
        <f t="shared" ref="AB12:AB21" si="10">IFERROR(IF(X12=0,"",X12/Y12/(volume_friction/1000)),"")</f>
        <v/>
      </c>
    </row>
    <row r="13" spans="1:28" ht="18" x14ac:dyDescent="0.25">
      <c r="A13" s="89"/>
      <c r="B13" s="90"/>
      <c r="C13" s="65" t="str">
        <f t="shared" si="0"/>
        <v/>
      </c>
      <c r="D13" s="91"/>
      <c r="E13" s="92"/>
      <c r="F13" s="14" t="str">
        <f t="shared" si="1"/>
        <v/>
      </c>
      <c r="G13" s="32" t="str">
        <f t="shared" ref="G13:G21" si="11">IFERROR(IF(D13=0,"",D13/F13),"")</f>
        <v/>
      </c>
      <c r="H13" s="71" t="str">
        <f t="shared" si="2"/>
        <v/>
      </c>
      <c r="I13" s="91"/>
      <c r="J13" s="92"/>
      <c r="K13" s="14" t="str">
        <f t="shared" si="3"/>
        <v/>
      </c>
      <c r="L13" s="32" t="str">
        <f t="shared" ref="L13:L21" si="12">IFERROR(IF(I13=0,"",I13/K13),"")</f>
        <v/>
      </c>
      <c r="M13" s="71" t="str">
        <f t="shared" si="4"/>
        <v/>
      </c>
      <c r="N13" s="91"/>
      <c r="O13" s="92"/>
      <c r="P13" s="14" t="str">
        <f t="shared" si="5"/>
        <v/>
      </c>
      <c r="Q13" s="32" t="str">
        <f t="shared" ref="Q13:Q21" si="13">IFERROR(IF(N13=0,"",N13/P13),"")</f>
        <v/>
      </c>
      <c r="R13" s="71" t="str">
        <f t="shared" si="6"/>
        <v/>
      </c>
      <c r="S13" s="91"/>
      <c r="T13" s="92"/>
      <c r="U13" s="14" t="str">
        <f t="shared" si="7"/>
        <v/>
      </c>
      <c r="V13" s="32" t="str">
        <f t="shared" ref="V13:V21" si="14">IFERROR(IF(S13=0,"",S13/U13),"")</f>
        <v/>
      </c>
      <c r="W13" s="71" t="str">
        <f t="shared" si="8"/>
        <v/>
      </c>
      <c r="X13" s="62" t="str">
        <f t="shared" ref="X13:X21" si="15">IF(AND(D13&lt;&gt;0,I13&lt;&gt;0,N13&lt;&gt;0,S13&lt;&gt;0),D13+I13+N13+S13,"")</f>
        <v/>
      </c>
      <c r="Y13" s="63" t="str">
        <f t="shared" ref="Y13:Y21" si="16">IF(AND(E13&lt;&gt;0,J13&lt;&gt;0,O13&lt;&gt;0,T13&lt;&gt;0),E13+J13+O13+T13,"")</f>
        <v/>
      </c>
      <c r="Z13" s="14" t="str">
        <f t="shared" si="9"/>
        <v/>
      </c>
      <c r="AA13" s="32" t="str">
        <f t="shared" ref="AA13:AA21" si="17">IFERROR(IF(X13=0,"",X13/Z13),"")</f>
        <v/>
      </c>
      <c r="AB13" s="71" t="str">
        <f t="shared" si="10"/>
        <v/>
      </c>
    </row>
    <row r="14" spans="1:28" ht="18" x14ac:dyDescent="0.25">
      <c r="A14" s="89"/>
      <c r="B14" s="90"/>
      <c r="C14" s="65" t="str">
        <f t="shared" si="0"/>
        <v/>
      </c>
      <c r="D14" s="91"/>
      <c r="E14" s="92"/>
      <c r="F14" s="14" t="str">
        <f t="shared" si="1"/>
        <v/>
      </c>
      <c r="G14" s="32" t="str">
        <f t="shared" si="11"/>
        <v/>
      </c>
      <c r="H14" s="71" t="str">
        <f t="shared" si="2"/>
        <v/>
      </c>
      <c r="I14" s="91"/>
      <c r="J14" s="92"/>
      <c r="K14" s="14" t="str">
        <f t="shared" si="3"/>
        <v/>
      </c>
      <c r="L14" s="32" t="str">
        <f t="shared" si="12"/>
        <v/>
      </c>
      <c r="M14" s="71" t="str">
        <f t="shared" si="4"/>
        <v/>
      </c>
      <c r="N14" s="91"/>
      <c r="O14" s="92"/>
      <c r="P14" s="14" t="str">
        <f t="shared" si="5"/>
        <v/>
      </c>
      <c r="Q14" s="32" t="str">
        <f t="shared" si="13"/>
        <v/>
      </c>
      <c r="R14" s="71" t="str">
        <f t="shared" si="6"/>
        <v/>
      </c>
      <c r="S14" s="91"/>
      <c r="T14" s="92"/>
      <c r="U14" s="14" t="str">
        <f t="shared" si="7"/>
        <v/>
      </c>
      <c r="V14" s="32" t="str">
        <f t="shared" si="14"/>
        <v/>
      </c>
      <c r="W14" s="71" t="str">
        <f t="shared" si="8"/>
        <v/>
      </c>
      <c r="X14" s="62" t="str">
        <f t="shared" si="15"/>
        <v/>
      </c>
      <c r="Y14" s="63" t="str">
        <f t="shared" si="16"/>
        <v/>
      </c>
      <c r="Z14" s="14" t="str">
        <f t="shared" si="9"/>
        <v/>
      </c>
      <c r="AA14" s="32" t="str">
        <f t="shared" si="17"/>
        <v/>
      </c>
      <c r="AB14" s="71" t="str">
        <f t="shared" si="10"/>
        <v/>
      </c>
    </row>
    <row r="15" spans="1:28" ht="18" x14ac:dyDescent="0.25">
      <c r="A15" s="89"/>
      <c r="B15" s="90"/>
      <c r="C15" s="65" t="str">
        <f t="shared" si="0"/>
        <v/>
      </c>
      <c r="D15" s="91"/>
      <c r="E15" s="92"/>
      <c r="F15" s="14" t="str">
        <f t="shared" si="1"/>
        <v/>
      </c>
      <c r="G15" s="32" t="str">
        <f t="shared" si="11"/>
        <v/>
      </c>
      <c r="H15" s="71" t="str">
        <f t="shared" si="2"/>
        <v/>
      </c>
      <c r="I15" s="91"/>
      <c r="J15" s="92"/>
      <c r="K15" s="14" t="str">
        <f t="shared" si="3"/>
        <v/>
      </c>
      <c r="L15" s="32" t="str">
        <f t="shared" si="12"/>
        <v/>
      </c>
      <c r="M15" s="71" t="str">
        <f t="shared" si="4"/>
        <v/>
      </c>
      <c r="N15" s="91"/>
      <c r="O15" s="92"/>
      <c r="P15" s="14" t="str">
        <f t="shared" si="5"/>
        <v/>
      </c>
      <c r="Q15" s="32" t="str">
        <f t="shared" si="13"/>
        <v/>
      </c>
      <c r="R15" s="71" t="str">
        <f t="shared" si="6"/>
        <v/>
      </c>
      <c r="S15" s="91"/>
      <c r="T15" s="92"/>
      <c r="U15" s="14" t="str">
        <f t="shared" si="7"/>
        <v/>
      </c>
      <c r="V15" s="32" t="str">
        <f t="shared" si="14"/>
        <v/>
      </c>
      <c r="W15" s="71" t="str">
        <f t="shared" si="8"/>
        <v/>
      </c>
      <c r="X15" s="62" t="str">
        <f t="shared" si="15"/>
        <v/>
      </c>
      <c r="Y15" s="63" t="str">
        <f t="shared" si="16"/>
        <v/>
      </c>
      <c r="Z15" s="14" t="str">
        <f t="shared" si="9"/>
        <v/>
      </c>
      <c r="AA15" s="32" t="str">
        <f t="shared" si="17"/>
        <v/>
      </c>
      <c r="AB15" s="71" t="str">
        <f t="shared" si="10"/>
        <v/>
      </c>
    </row>
    <row r="16" spans="1:28" ht="18" x14ac:dyDescent="0.25">
      <c r="A16" s="89"/>
      <c r="B16" s="90"/>
      <c r="C16" s="65" t="str">
        <f t="shared" si="0"/>
        <v/>
      </c>
      <c r="D16" s="91"/>
      <c r="E16" s="92"/>
      <c r="F16" s="14" t="str">
        <f t="shared" si="1"/>
        <v/>
      </c>
      <c r="G16" s="32" t="str">
        <f t="shared" si="11"/>
        <v/>
      </c>
      <c r="H16" s="71" t="str">
        <f t="shared" si="2"/>
        <v/>
      </c>
      <c r="I16" s="91"/>
      <c r="J16" s="92"/>
      <c r="K16" s="14" t="str">
        <f t="shared" si="3"/>
        <v/>
      </c>
      <c r="L16" s="32" t="str">
        <f t="shared" si="12"/>
        <v/>
      </c>
      <c r="M16" s="71" t="str">
        <f t="shared" si="4"/>
        <v/>
      </c>
      <c r="N16" s="91"/>
      <c r="O16" s="92"/>
      <c r="P16" s="14" t="str">
        <f t="shared" si="5"/>
        <v/>
      </c>
      <c r="Q16" s="32" t="str">
        <f t="shared" si="13"/>
        <v/>
      </c>
      <c r="R16" s="71" t="str">
        <f t="shared" si="6"/>
        <v/>
      </c>
      <c r="S16" s="91"/>
      <c r="T16" s="92"/>
      <c r="U16" s="14" t="str">
        <f t="shared" si="7"/>
        <v/>
      </c>
      <c r="V16" s="32" t="str">
        <f t="shared" si="14"/>
        <v/>
      </c>
      <c r="W16" s="71" t="str">
        <f t="shared" si="8"/>
        <v/>
      </c>
      <c r="X16" s="62" t="str">
        <f t="shared" si="15"/>
        <v/>
      </c>
      <c r="Y16" s="63" t="str">
        <f t="shared" si="16"/>
        <v/>
      </c>
      <c r="Z16" s="14" t="str">
        <f t="shared" si="9"/>
        <v/>
      </c>
      <c r="AA16" s="32" t="str">
        <f t="shared" si="17"/>
        <v/>
      </c>
      <c r="AB16" s="71" t="str">
        <f t="shared" si="10"/>
        <v/>
      </c>
    </row>
    <row r="17" spans="1:28" ht="18" x14ac:dyDescent="0.25">
      <c r="A17" s="89"/>
      <c r="B17" s="90"/>
      <c r="C17" s="65" t="str">
        <f t="shared" si="0"/>
        <v/>
      </c>
      <c r="D17" s="91"/>
      <c r="E17" s="92"/>
      <c r="F17" s="14" t="str">
        <f t="shared" si="1"/>
        <v/>
      </c>
      <c r="G17" s="32" t="str">
        <f t="shared" si="11"/>
        <v/>
      </c>
      <c r="H17" s="71" t="str">
        <f t="shared" si="2"/>
        <v/>
      </c>
      <c r="I17" s="91"/>
      <c r="J17" s="92"/>
      <c r="K17" s="14" t="str">
        <f t="shared" si="3"/>
        <v/>
      </c>
      <c r="L17" s="32" t="str">
        <f t="shared" si="12"/>
        <v/>
      </c>
      <c r="M17" s="71" t="str">
        <f t="shared" si="4"/>
        <v/>
      </c>
      <c r="N17" s="91"/>
      <c r="O17" s="92"/>
      <c r="P17" s="14" t="str">
        <f t="shared" si="5"/>
        <v/>
      </c>
      <c r="Q17" s="32" t="str">
        <f t="shared" si="13"/>
        <v/>
      </c>
      <c r="R17" s="71" t="str">
        <f t="shared" si="6"/>
        <v/>
      </c>
      <c r="S17" s="91"/>
      <c r="T17" s="92"/>
      <c r="U17" s="14" t="str">
        <f t="shared" si="7"/>
        <v/>
      </c>
      <c r="V17" s="32" t="str">
        <f t="shared" si="14"/>
        <v/>
      </c>
      <c r="W17" s="71" t="str">
        <f t="shared" si="8"/>
        <v/>
      </c>
      <c r="X17" s="62" t="str">
        <f t="shared" si="15"/>
        <v/>
      </c>
      <c r="Y17" s="63" t="str">
        <f t="shared" si="16"/>
        <v/>
      </c>
      <c r="Z17" s="14" t="str">
        <f t="shared" si="9"/>
        <v/>
      </c>
      <c r="AA17" s="32" t="str">
        <f t="shared" si="17"/>
        <v/>
      </c>
      <c r="AB17" s="71" t="str">
        <f t="shared" si="10"/>
        <v/>
      </c>
    </row>
    <row r="18" spans="1:28" ht="18" x14ac:dyDescent="0.25">
      <c r="A18" s="89"/>
      <c r="B18" s="90"/>
      <c r="C18" s="65" t="str">
        <f t="shared" si="0"/>
        <v/>
      </c>
      <c r="D18" s="91"/>
      <c r="E18" s="92"/>
      <c r="F18" s="14" t="str">
        <f t="shared" si="1"/>
        <v/>
      </c>
      <c r="G18" s="32" t="str">
        <f t="shared" si="11"/>
        <v/>
      </c>
      <c r="H18" s="71" t="str">
        <f t="shared" si="2"/>
        <v/>
      </c>
      <c r="I18" s="91"/>
      <c r="J18" s="92"/>
      <c r="K18" s="14" t="str">
        <f t="shared" si="3"/>
        <v/>
      </c>
      <c r="L18" s="32" t="str">
        <f t="shared" si="12"/>
        <v/>
      </c>
      <c r="M18" s="71" t="str">
        <f t="shared" si="4"/>
        <v/>
      </c>
      <c r="N18" s="91"/>
      <c r="O18" s="92"/>
      <c r="P18" s="14" t="str">
        <f t="shared" si="5"/>
        <v/>
      </c>
      <c r="Q18" s="32" t="str">
        <f t="shared" si="13"/>
        <v/>
      </c>
      <c r="R18" s="71" t="str">
        <f t="shared" si="6"/>
        <v/>
      </c>
      <c r="S18" s="91"/>
      <c r="T18" s="92"/>
      <c r="U18" s="14" t="str">
        <f t="shared" si="7"/>
        <v/>
      </c>
      <c r="V18" s="32" t="str">
        <f t="shared" si="14"/>
        <v/>
      </c>
      <c r="W18" s="71" t="str">
        <f t="shared" si="8"/>
        <v/>
      </c>
      <c r="X18" s="62" t="str">
        <f t="shared" si="15"/>
        <v/>
      </c>
      <c r="Y18" s="63" t="str">
        <f t="shared" si="16"/>
        <v/>
      </c>
      <c r="Z18" s="14" t="str">
        <f t="shared" si="9"/>
        <v/>
      </c>
      <c r="AA18" s="32" t="str">
        <f t="shared" si="17"/>
        <v/>
      </c>
      <c r="AB18" s="71" t="str">
        <f t="shared" si="10"/>
        <v/>
      </c>
    </row>
    <row r="19" spans="1:28" ht="18" x14ac:dyDescent="0.25">
      <c r="A19" s="89"/>
      <c r="B19" s="90"/>
      <c r="C19" s="65" t="str">
        <f t="shared" si="0"/>
        <v/>
      </c>
      <c r="D19" s="91"/>
      <c r="E19" s="92"/>
      <c r="F19" s="14" t="str">
        <f t="shared" si="1"/>
        <v/>
      </c>
      <c r="G19" s="32" t="str">
        <f t="shared" si="11"/>
        <v/>
      </c>
      <c r="H19" s="71" t="str">
        <f t="shared" si="2"/>
        <v/>
      </c>
      <c r="I19" s="91"/>
      <c r="J19" s="92"/>
      <c r="K19" s="14" t="str">
        <f t="shared" si="3"/>
        <v/>
      </c>
      <c r="L19" s="32" t="str">
        <f t="shared" si="12"/>
        <v/>
      </c>
      <c r="M19" s="71" t="str">
        <f t="shared" si="4"/>
        <v/>
      </c>
      <c r="N19" s="91"/>
      <c r="O19" s="92"/>
      <c r="P19" s="14" t="str">
        <f t="shared" si="5"/>
        <v/>
      </c>
      <c r="Q19" s="32" t="str">
        <f t="shared" si="13"/>
        <v/>
      </c>
      <c r="R19" s="71" t="str">
        <f t="shared" si="6"/>
        <v/>
      </c>
      <c r="S19" s="91"/>
      <c r="T19" s="92"/>
      <c r="U19" s="14" t="str">
        <f t="shared" si="7"/>
        <v/>
      </c>
      <c r="V19" s="32" t="str">
        <f t="shared" si="14"/>
        <v/>
      </c>
      <c r="W19" s="71" t="str">
        <f t="shared" si="8"/>
        <v/>
      </c>
      <c r="X19" s="62" t="str">
        <f t="shared" si="15"/>
        <v/>
      </c>
      <c r="Y19" s="63" t="str">
        <f t="shared" si="16"/>
        <v/>
      </c>
      <c r="Z19" s="14" t="str">
        <f t="shared" si="9"/>
        <v/>
      </c>
      <c r="AA19" s="32" t="str">
        <f t="shared" si="17"/>
        <v/>
      </c>
      <c r="AB19" s="71" t="str">
        <f t="shared" si="10"/>
        <v/>
      </c>
    </row>
    <row r="20" spans="1:28" ht="18" x14ac:dyDescent="0.25">
      <c r="A20" s="89"/>
      <c r="B20" s="90"/>
      <c r="C20" s="65" t="str">
        <f t="shared" si="0"/>
        <v/>
      </c>
      <c r="D20" s="91"/>
      <c r="E20" s="92"/>
      <c r="F20" s="14" t="str">
        <f t="shared" si="1"/>
        <v/>
      </c>
      <c r="G20" s="32" t="str">
        <f t="shared" si="11"/>
        <v/>
      </c>
      <c r="H20" s="71" t="str">
        <f t="shared" si="2"/>
        <v/>
      </c>
      <c r="I20" s="91"/>
      <c r="J20" s="92"/>
      <c r="K20" s="14" t="str">
        <f t="shared" si="3"/>
        <v/>
      </c>
      <c r="L20" s="32" t="str">
        <f t="shared" si="12"/>
        <v/>
      </c>
      <c r="M20" s="71" t="str">
        <f t="shared" si="4"/>
        <v/>
      </c>
      <c r="N20" s="91"/>
      <c r="O20" s="92"/>
      <c r="P20" s="14" t="str">
        <f t="shared" si="5"/>
        <v/>
      </c>
      <c r="Q20" s="32" t="str">
        <f t="shared" si="13"/>
        <v/>
      </c>
      <c r="R20" s="71" t="str">
        <f t="shared" si="6"/>
        <v/>
      </c>
      <c r="S20" s="91"/>
      <c r="T20" s="92"/>
      <c r="U20" s="14" t="str">
        <f t="shared" si="7"/>
        <v/>
      </c>
      <c r="V20" s="32" t="str">
        <f t="shared" si="14"/>
        <v/>
      </c>
      <c r="W20" s="71" t="str">
        <f t="shared" si="8"/>
        <v/>
      </c>
      <c r="X20" s="62" t="str">
        <f t="shared" si="15"/>
        <v/>
      </c>
      <c r="Y20" s="63" t="str">
        <f t="shared" si="16"/>
        <v/>
      </c>
      <c r="Z20" s="14" t="str">
        <f t="shared" si="9"/>
        <v/>
      </c>
      <c r="AA20" s="32" t="str">
        <f t="shared" si="17"/>
        <v/>
      </c>
      <c r="AB20" s="71" t="str">
        <f t="shared" si="10"/>
        <v/>
      </c>
    </row>
    <row r="21" spans="1:28" ht="18" x14ac:dyDescent="0.25">
      <c r="A21" s="89"/>
      <c r="B21" s="90"/>
      <c r="C21" s="65" t="str">
        <f t="shared" si="0"/>
        <v/>
      </c>
      <c r="D21" s="91"/>
      <c r="E21" s="92"/>
      <c r="F21" s="14" t="str">
        <f t="shared" si="1"/>
        <v/>
      </c>
      <c r="G21" s="32" t="str">
        <f t="shared" si="11"/>
        <v/>
      </c>
      <c r="H21" s="71" t="str">
        <f t="shared" si="2"/>
        <v/>
      </c>
      <c r="I21" s="91"/>
      <c r="J21" s="92"/>
      <c r="K21" s="14" t="str">
        <f t="shared" si="3"/>
        <v/>
      </c>
      <c r="L21" s="32" t="str">
        <f t="shared" si="12"/>
        <v/>
      </c>
      <c r="M21" s="71" t="str">
        <f t="shared" si="4"/>
        <v/>
      </c>
      <c r="N21" s="91"/>
      <c r="O21" s="92"/>
      <c r="P21" s="14" t="str">
        <f t="shared" si="5"/>
        <v/>
      </c>
      <c r="Q21" s="32" t="str">
        <f t="shared" si="13"/>
        <v/>
      </c>
      <c r="R21" s="71" t="str">
        <f t="shared" si="6"/>
        <v/>
      </c>
      <c r="S21" s="91"/>
      <c r="T21" s="92"/>
      <c r="U21" s="14" t="str">
        <f t="shared" si="7"/>
        <v/>
      </c>
      <c r="V21" s="32" t="str">
        <f t="shared" si="14"/>
        <v/>
      </c>
      <c r="W21" s="71" t="str">
        <f t="shared" si="8"/>
        <v/>
      </c>
      <c r="X21" s="62" t="str">
        <f t="shared" si="15"/>
        <v/>
      </c>
      <c r="Y21" s="63" t="str">
        <f t="shared" si="16"/>
        <v/>
      </c>
      <c r="Z21" s="14" t="str">
        <f t="shared" si="9"/>
        <v/>
      </c>
      <c r="AA21" s="32" t="str">
        <f t="shared" si="17"/>
        <v/>
      </c>
      <c r="AB21" s="71" t="str">
        <f t="shared" si="10"/>
        <v/>
      </c>
    </row>
    <row r="22" spans="1:28" x14ac:dyDescent="0.2">
      <c r="X22" s="33"/>
      <c r="Y22" s="33"/>
    </row>
    <row r="23" spans="1:28" x14ac:dyDescent="0.2">
      <c r="X23" s="33"/>
      <c r="Y23" s="33"/>
    </row>
    <row r="24" spans="1:28" ht="23.25" x14ac:dyDescent="0.35">
      <c r="A24" s="10" t="s">
        <v>45</v>
      </c>
      <c r="X24" s="33"/>
      <c r="Y24" s="33"/>
    </row>
    <row r="25" spans="1:28" ht="7.5" customHeight="1" x14ac:dyDescent="0.2">
      <c r="X25" s="33"/>
      <c r="Y25" s="33"/>
    </row>
    <row r="26" spans="1:28" ht="25.5" x14ac:dyDescent="0.2">
      <c r="A26" s="16" t="s">
        <v>34</v>
      </c>
      <c r="B26" s="16" t="s">
        <v>66</v>
      </c>
      <c r="C26" s="16" t="s">
        <v>65</v>
      </c>
      <c r="X26" s="33"/>
      <c r="Y26" s="33"/>
    </row>
    <row r="27" spans="1:28" x14ac:dyDescent="0.2">
      <c r="A27" s="19" t="s">
        <v>8</v>
      </c>
      <c r="B27" s="16">
        <v>12</v>
      </c>
      <c r="C27" s="16" t="s">
        <v>52</v>
      </c>
      <c r="X27" s="33"/>
      <c r="Y27" s="33"/>
    </row>
    <row r="28" spans="1:28" x14ac:dyDescent="0.2">
      <c r="A28" s="19" t="s">
        <v>9</v>
      </c>
      <c r="B28" s="16">
        <v>5</v>
      </c>
      <c r="C28" s="16" t="s">
        <v>52</v>
      </c>
      <c r="X28" s="33"/>
      <c r="Y28" s="33"/>
    </row>
    <row r="29" spans="1:28" x14ac:dyDescent="0.2">
      <c r="A29" s="19" t="s">
        <v>5</v>
      </c>
      <c r="B29" s="16">
        <v>14</v>
      </c>
      <c r="C29" s="16" t="s">
        <v>53</v>
      </c>
      <c r="X29" s="33"/>
      <c r="Y29" s="33"/>
    </row>
    <row r="30" spans="1:28" x14ac:dyDescent="0.2">
      <c r="X30" s="33"/>
      <c r="Y30" s="33"/>
    </row>
    <row r="31" spans="1:28" s="4" customFormat="1" ht="15.75" x14ac:dyDescent="0.25">
      <c r="A31" s="67"/>
      <c r="B31" s="68"/>
      <c r="C31" s="73"/>
      <c r="D31" s="66" t="s">
        <v>24</v>
      </c>
      <c r="E31" s="68"/>
      <c r="F31" s="68"/>
      <c r="G31" s="68"/>
      <c r="H31" s="69"/>
      <c r="I31" s="66" t="s">
        <v>25</v>
      </c>
      <c r="J31" s="68"/>
      <c r="K31" s="68"/>
      <c r="L31" s="68"/>
      <c r="M31" s="69"/>
      <c r="N31" s="66" t="s">
        <v>26</v>
      </c>
      <c r="O31" s="68"/>
      <c r="P31" s="68"/>
      <c r="Q31" s="68"/>
      <c r="R31" s="68"/>
      <c r="S31" s="66" t="s">
        <v>27</v>
      </c>
      <c r="T31" s="68"/>
      <c r="U31" s="68"/>
      <c r="V31" s="68"/>
      <c r="W31" s="69"/>
      <c r="X31" s="75" t="s">
        <v>46</v>
      </c>
      <c r="Y31" s="70"/>
      <c r="Z31" s="68"/>
      <c r="AA31" s="68"/>
      <c r="AB31" s="69"/>
    </row>
    <row r="32" spans="1:28" s="72" customFormat="1" ht="45" x14ac:dyDescent="0.25">
      <c r="A32" s="22" t="s">
        <v>28</v>
      </c>
      <c r="B32" s="12" t="s">
        <v>30</v>
      </c>
      <c r="C32" s="74" t="s">
        <v>118</v>
      </c>
      <c r="D32" s="11" t="s">
        <v>38</v>
      </c>
      <c r="E32" s="12" t="s">
        <v>35</v>
      </c>
      <c r="F32" s="12" t="s">
        <v>37</v>
      </c>
      <c r="G32" s="12" t="s">
        <v>39</v>
      </c>
      <c r="H32" s="13" t="s">
        <v>119</v>
      </c>
      <c r="I32" s="11" t="s">
        <v>38</v>
      </c>
      <c r="J32" s="12" t="s">
        <v>35</v>
      </c>
      <c r="K32" s="12" t="s">
        <v>37</v>
      </c>
      <c r="L32" s="12" t="s">
        <v>39</v>
      </c>
      <c r="M32" s="13" t="s">
        <v>119</v>
      </c>
      <c r="N32" s="11" t="s">
        <v>38</v>
      </c>
      <c r="O32" s="12" t="s">
        <v>35</v>
      </c>
      <c r="P32" s="12" t="s">
        <v>37</v>
      </c>
      <c r="Q32" s="12" t="s">
        <v>39</v>
      </c>
      <c r="R32" s="12" t="s">
        <v>119</v>
      </c>
      <c r="S32" s="11" t="s">
        <v>38</v>
      </c>
      <c r="T32" s="12" t="s">
        <v>35</v>
      </c>
      <c r="U32" s="12" t="s">
        <v>37</v>
      </c>
      <c r="V32" s="12" t="s">
        <v>39</v>
      </c>
      <c r="W32" s="13" t="s">
        <v>119</v>
      </c>
      <c r="X32" s="64" t="s">
        <v>38</v>
      </c>
      <c r="Y32" s="64" t="s">
        <v>35</v>
      </c>
      <c r="Z32" s="12" t="s">
        <v>37</v>
      </c>
      <c r="AA32" s="12" t="s">
        <v>39</v>
      </c>
      <c r="AB32" s="13" t="s">
        <v>119</v>
      </c>
    </row>
    <row r="33" spans="1:28" ht="18" x14ac:dyDescent="0.25">
      <c r="A33" s="89"/>
      <c r="B33" s="90"/>
      <c r="C33" s="65" t="str">
        <f t="shared" ref="C33:C42" si="18">IFERROR(VLOOKUP(B33,dt_chirurgie,2,FALSE),"")</f>
        <v/>
      </c>
      <c r="D33" s="91"/>
      <c r="E33" s="92"/>
      <c r="F33" s="14" t="str">
        <f t="shared" ref="F33:F42" si="19">IF(E33="","",IFERROR(VLOOKUP(B33,dt_chirurgie,2,FALSE)*E33*(volume_friction/1000),""))</f>
        <v/>
      </c>
      <c r="G33" s="32" t="str">
        <f>IFERROR(IF(D33=0,"",D33/F33),"")</f>
        <v/>
      </c>
      <c r="H33" s="71" t="str">
        <f t="shared" ref="H33:H42" si="20">IFERROR(IF(D33=0,"",D33/E33/(volume_friction/1000)),"")</f>
        <v/>
      </c>
      <c r="I33" s="91"/>
      <c r="J33" s="92"/>
      <c r="K33" s="14" t="str">
        <f t="shared" ref="K33:K42" si="21">IF(J33="","",IFERROR(VLOOKUP(B33,dt_chirurgie,2,FALSE)*J33*(volume_friction/1000),""))</f>
        <v/>
      </c>
      <c r="L33" s="32" t="str">
        <f>IFERROR(IF(I33=0,"",I33/K33),"")</f>
        <v/>
      </c>
      <c r="M33" s="71" t="str">
        <f t="shared" ref="M33:M42" si="22">IFERROR(IF(I33=0,"",I33/J33/(volume_friction/1000)),"")</f>
        <v/>
      </c>
      <c r="N33" s="91"/>
      <c r="O33" s="92"/>
      <c r="P33" s="14" t="str">
        <f t="shared" ref="P33:P42" si="23">IF(O33="","",IFERROR(VLOOKUP(B33,dt_chirurgie,2,FALSE)*O33*(volume_friction/1000),""))</f>
        <v/>
      </c>
      <c r="Q33" s="32" t="str">
        <f>IFERROR(IF(N33=0,"",N33/P33),"")</f>
        <v/>
      </c>
      <c r="R33" s="71" t="str">
        <f t="shared" ref="R33:R42" si="24">IFERROR(IF(N33=0,"",N33/O33/(volume_friction/1000)),"")</f>
        <v/>
      </c>
      <c r="S33" s="91"/>
      <c r="T33" s="92"/>
      <c r="U33" s="14" t="str">
        <f t="shared" ref="U33:U42" si="25">IF(T33="","",IFERROR(VLOOKUP(B33,dt_chirurgie,2,FALSE)*T33*(volume_friction/1000),""))</f>
        <v/>
      </c>
      <c r="V33" s="32" t="str">
        <f>IFERROR(IF(S33=0,"",S33/U33),"")</f>
        <v/>
      </c>
      <c r="W33" s="71" t="str">
        <f t="shared" ref="W33:W42" si="26">IFERROR(IF(S33=0,"",S33/T33/(volume_friction/1000)),"")</f>
        <v/>
      </c>
      <c r="X33" s="62" t="str">
        <f>IF(AND(D33&lt;&gt;0,I33&lt;&gt;0,N33&lt;&gt;0,S33&lt;&gt;0),D33+I33+N33+S33,"")</f>
        <v/>
      </c>
      <c r="Y33" s="63" t="str">
        <f>IF(AND(E33&lt;&gt;0,J33&lt;&gt;0,O33&lt;&gt;0,T33&lt;&gt;0),E33+J33+O33+T33,"")</f>
        <v/>
      </c>
      <c r="Z33" s="14" t="str">
        <f t="shared" ref="Z33:Z42" si="27">IF(Y33="","",IFERROR(VLOOKUP(B33,dt_chirurgie,2,FALSE)*Y33*(volume_friction/1000),""))</f>
        <v/>
      </c>
      <c r="AA33" s="32" t="str">
        <f>IFERROR(IF(X33=0,"",X33/Z33),"")</f>
        <v/>
      </c>
      <c r="AB33" s="71" t="str">
        <f t="shared" ref="AB33:AB42" si="28">IFERROR(IF(X33=0,"",X33/Y33/(volume_friction/1000)),"")</f>
        <v/>
      </c>
    </row>
    <row r="34" spans="1:28" ht="18" x14ac:dyDescent="0.25">
      <c r="A34" s="89"/>
      <c r="B34" s="90"/>
      <c r="C34" s="65" t="str">
        <f t="shared" si="18"/>
        <v/>
      </c>
      <c r="D34" s="91"/>
      <c r="E34" s="92"/>
      <c r="F34" s="14" t="str">
        <f t="shared" si="19"/>
        <v/>
      </c>
      <c r="G34" s="32" t="str">
        <f t="shared" ref="G34:G42" si="29">IFERROR(IF(D34=0,"",D34/F34),"")</f>
        <v/>
      </c>
      <c r="H34" s="71" t="str">
        <f t="shared" si="20"/>
        <v/>
      </c>
      <c r="I34" s="91"/>
      <c r="J34" s="92"/>
      <c r="K34" s="14" t="str">
        <f t="shared" si="21"/>
        <v/>
      </c>
      <c r="L34" s="32" t="str">
        <f t="shared" ref="L34:L42" si="30">IFERROR(IF(I34=0,"",I34/K34),"")</f>
        <v/>
      </c>
      <c r="M34" s="71" t="str">
        <f t="shared" si="22"/>
        <v/>
      </c>
      <c r="N34" s="91"/>
      <c r="O34" s="92"/>
      <c r="P34" s="14" t="str">
        <f t="shared" si="23"/>
        <v/>
      </c>
      <c r="Q34" s="32" t="str">
        <f t="shared" ref="Q34:Q42" si="31">IFERROR(IF(N34=0,"",N34/P34),"")</f>
        <v/>
      </c>
      <c r="R34" s="71" t="str">
        <f t="shared" si="24"/>
        <v/>
      </c>
      <c r="S34" s="91"/>
      <c r="T34" s="92"/>
      <c r="U34" s="14" t="str">
        <f t="shared" si="25"/>
        <v/>
      </c>
      <c r="V34" s="32" t="str">
        <f t="shared" ref="V34:V42" si="32">IFERROR(IF(S34=0,"",S34/U34),"")</f>
        <v/>
      </c>
      <c r="W34" s="71" t="str">
        <f t="shared" si="26"/>
        <v/>
      </c>
      <c r="X34" s="62" t="str">
        <f t="shared" ref="X34:X42" si="33">IF(AND(D34&lt;&gt;0,I34&lt;&gt;0,N34&lt;&gt;0,S34&lt;&gt;0),D34+I34+N34+S34,"")</f>
        <v/>
      </c>
      <c r="Y34" s="63" t="str">
        <f t="shared" ref="Y34:Y42" si="34">IF(AND(E34&lt;&gt;0,J34&lt;&gt;0,O34&lt;&gt;0,T34&lt;&gt;0),E34+J34+O34+T34,"")</f>
        <v/>
      </c>
      <c r="Z34" s="14" t="str">
        <f t="shared" si="27"/>
        <v/>
      </c>
      <c r="AA34" s="32" t="str">
        <f t="shared" ref="AA34:AA42" si="35">IFERROR(IF(X34=0,"",X34/Z34),"")</f>
        <v/>
      </c>
      <c r="AB34" s="71" t="str">
        <f t="shared" si="28"/>
        <v/>
      </c>
    </row>
    <row r="35" spans="1:28" ht="18" x14ac:dyDescent="0.25">
      <c r="A35" s="89"/>
      <c r="B35" s="90"/>
      <c r="C35" s="65" t="str">
        <f t="shared" si="18"/>
        <v/>
      </c>
      <c r="D35" s="91"/>
      <c r="E35" s="92"/>
      <c r="F35" s="14" t="str">
        <f t="shared" si="19"/>
        <v/>
      </c>
      <c r="G35" s="32" t="str">
        <f t="shared" si="29"/>
        <v/>
      </c>
      <c r="H35" s="71" t="str">
        <f t="shared" si="20"/>
        <v/>
      </c>
      <c r="I35" s="91"/>
      <c r="J35" s="92"/>
      <c r="K35" s="14" t="str">
        <f t="shared" si="21"/>
        <v/>
      </c>
      <c r="L35" s="32" t="str">
        <f t="shared" si="30"/>
        <v/>
      </c>
      <c r="M35" s="71" t="str">
        <f t="shared" si="22"/>
        <v/>
      </c>
      <c r="N35" s="91"/>
      <c r="O35" s="92"/>
      <c r="P35" s="14" t="str">
        <f t="shared" si="23"/>
        <v/>
      </c>
      <c r="Q35" s="32" t="str">
        <f t="shared" si="31"/>
        <v/>
      </c>
      <c r="R35" s="71" t="str">
        <f t="shared" si="24"/>
        <v/>
      </c>
      <c r="S35" s="91"/>
      <c r="T35" s="92"/>
      <c r="U35" s="14" t="str">
        <f t="shared" si="25"/>
        <v/>
      </c>
      <c r="V35" s="32" t="str">
        <f t="shared" si="32"/>
        <v/>
      </c>
      <c r="W35" s="71" t="str">
        <f t="shared" si="26"/>
        <v/>
      </c>
      <c r="X35" s="62" t="str">
        <f t="shared" si="33"/>
        <v/>
      </c>
      <c r="Y35" s="63" t="str">
        <f t="shared" si="34"/>
        <v/>
      </c>
      <c r="Z35" s="14" t="str">
        <f t="shared" si="27"/>
        <v/>
      </c>
      <c r="AA35" s="32" t="str">
        <f t="shared" si="35"/>
        <v/>
      </c>
      <c r="AB35" s="71" t="str">
        <f t="shared" si="28"/>
        <v/>
      </c>
    </row>
    <row r="36" spans="1:28" ht="18" x14ac:dyDescent="0.25">
      <c r="A36" s="89"/>
      <c r="B36" s="90"/>
      <c r="C36" s="65" t="str">
        <f t="shared" si="18"/>
        <v/>
      </c>
      <c r="D36" s="91"/>
      <c r="E36" s="92"/>
      <c r="F36" s="14" t="str">
        <f t="shared" si="19"/>
        <v/>
      </c>
      <c r="G36" s="32" t="str">
        <f t="shared" si="29"/>
        <v/>
      </c>
      <c r="H36" s="71" t="str">
        <f t="shared" si="20"/>
        <v/>
      </c>
      <c r="I36" s="91"/>
      <c r="J36" s="92"/>
      <c r="K36" s="14" t="str">
        <f t="shared" si="21"/>
        <v/>
      </c>
      <c r="L36" s="32" t="str">
        <f t="shared" si="30"/>
        <v/>
      </c>
      <c r="M36" s="71" t="str">
        <f t="shared" si="22"/>
        <v/>
      </c>
      <c r="N36" s="91"/>
      <c r="O36" s="92"/>
      <c r="P36" s="14" t="str">
        <f t="shared" si="23"/>
        <v/>
      </c>
      <c r="Q36" s="32" t="str">
        <f t="shared" si="31"/>
        <v/>
      </c>
      <c r="R36" s="71" t="str">
        <f t="shared" si="24"/>
        <v/>
      </c>
      <c r="S36" s="91"/>
      <c r="T36" s="92"/>
      <c r="U36" s="14" t="str">
        <f t="shared" si="25"/>
        <v/>
      </c>
      <c r="V36" s="32" t="str">
        <f t="shared" si="32"/>
        <v/>
      </c>
      <c r="W36" s="71" t="str">
        <f t="shared" si="26"/>
        <v/>
      </c>
      <c r="X36" s="62" t="str">
        <f t="shared" si="33"/>
        <v/>
      </c>
      <c r="Y36" s="63" t="str">
        <f t="shared" si="34"/>
        <v/>
      </c>
      <c r="Z36" s="14" t="str">
        <f t="shared" si="27"/>
        <v/>
      </c>
      <c r="AA36" s="32" t="str">
        <f t="shared" si="35"/>
        <v/>
      </c>
      <c r="AB36" s="71" t="str">
        <f t="shared" si="28"/>
        <v/>
      </c>
    </row>
    <row r="37" spans="1:28" ht="18" x14ac:dyDescent="0.25">
      <c r="A37" s="89"/>
      <c r="B37" s="90"/>
      <c r="C37" s="65" t="str">
        <f t="shared" si="18"/>
        <v/>
      </c>
      <c r="D37" s="91"/>
      <c r="E37" s="92"/>
      <c r="F37" s="14" t="str">
        <f t="shared" si="19"/>
        <v/>
      </c>
      <c r="G37" s="32" t="str">
        <f t="shared" si="29"/>
        <v/>
      </c>
      <c r="H37" s="71" t="str">
        <f t="shared" si="20"/>
        <v/>
      </c>
      <c r="I37" s="91"/>
      <c r="J37" s="92"/>
      <c r="K37" s="14" t="str">
        <f t="shared" si="21"/>
        <v/>
      </c>
      <c r="L37" s="32" t="str">
        <f t="shared" si="30"/>
        <v/>
      </c>
      <c r="M37" s="71" t="str">
        <f t="shared" si="22"/>
        <v/>
      </c>
      <c r="N37" s="91"/>
      <c r="O37" s="92"/>
      <c r="P37" s="14" t="str">
        <f t="shared" si="23"/>
        <v/>
      </c>
      <c r="Q37" s="32" t="str">
        <f t="shared" si="31"/>
        <v/>
      </c>
      <c r="R37" s="71" t="str">
        <f t="shared" si="24"/>
        <v/>
      </c>
      <c r="S37" s="91"/>
      <c r="T37" s="92"/>
      <c r="U37" s="14" t="str">
        <f t="shared" si="25"/>
        <v/>
      </c>
      <c r="V37" s="32" t="str">
        <f t="shared" si="32"/>
        <v/>
      </c>
      <c r="W37" s="71" t="str">
        <f t="shared" si="26"/>
        <v/>
      </c>
      <c r="X37" s="62" t="str">
        <f t="shared" si="33"/>
        <v/>
      </c>
      <c r="Y37" s="63" t="str">
        <f t="shared" si="34"/>
        <v/>
      </c>
      <c r="Z37" s="14" t="str">
        <f t="shared" si="27"/>
        <v/>
      </c>
      <c r="AA37" s="32" t="str">
        <f t="shared" si="35"/>
        <v/>
      </c>
      <c r="AB37" s="71" t="str">
        <f t="shared" si="28"/>
        <v/>
      </c>
    </row>
    <row r="38" spans="1:28" ht="18" x14ac:dyDescent="0.25">
      <c r="A38" s="89"/>
      <c r="B38" s="90"/>
      <c r="C38" s="65" t="str">
        <f t="shared" si="18"/>
        <v/>
      </c>
      <c r="D38" s="91"/>
      <c r="E38" s="92"/>
      <c r="F38" s="14" t="str">
        <f t="shared" si="19"/>
        <v/>
      </c>
      <c r="G38" s="32" t="str">
        <f t="shared" si="29"/>
        <v/>
      </c>
      <c r="H38" s="71" t="str">
        <f t="shared" si="20"/>
        <v/>
      </c>
      <c r="I38" s="91"/>
      <c r="J38" s="92"/>
      <c r="K38" s="14" t="str">
        <f t="shared" si="21"/>
        <v/>
      </c>
      <c r="L38" s="32" t="str">
        <f t="shared" si="30"/>
        <v/>
      </c>
      <c r="M38" s="71" t="str">
        <f t="shared" si="22"/>
        <v/>
      </c>
      <c r="N38" s="91"/>
      <c r="O38" s="92"/>
      <c r="P38" s="14" t="str">
        <f t="shared" si="23"/>
        <v/>
      </c>
      <c r="Q38" s="32" t="str">
        <f t="shared" si="31"/>
        <v/>
      </c>
      <c r="R38" s="71" t="str">
        <f t="shared" si="24"/>
        <v/>
      </c>
      <c r="S38" s="91"/>
      <c r="T38" s="92"/>
      <c r="U38" s="14" t="str">
        <f t="shared" si="25"/>
        <v/>
      </c>
      <c r="V38" s="32" t="str">
        <f t="shared" si="32"/>
        <v/>
      </c>
      <c r="W38" s="71" t="str">
        <f t="shared" si="26"/>
        <v/>
      </c>
      <c r="X38" s="62" t="str">
        <f t="shared" si="33"/>
        <v/>
      </c>
      <c r="Y38" s="63" t="str">
        <f t="shared" si="34"/>
        <v/>
      </c>
      <c r="Z38" s="14" t="str">
        <f t="shared" si="27"/>
        <v/>
      </c>
      <c r="AA38" s="32" t="str">
        <f t="shared" si="35"/>
        <v/>
      </c>
      <c r="AB38" s="71" t="str">
        <f t="shared" si="28"/>
        <v/>
      </c>
    </row>
    <row r="39" spans="1:28" ht="18" x14ac:dyDescent="0.25">
      <c r="A39" s="89"/>
      <c r="B39" s="90"/>
      <c r="C39" s="65" t="str">
        <f t="shared" si="18"/>
        <v/>
      </c>
      <c r="D39" s="91"/>
      <c r="E39" s="92"/>
      <c r="F39" s="14" t="str">
        <f t="shared" si="19"/>
        <v/>
      </c>
      <c r="G39" s="32" t="str">
        <f t="shared" si="29"/>
        <v/>
      </c>
      <c r="H39" s="71" t="str">
        <f t="shared" si="20"/>
        <v/>
      </c>
      <c r="I39" s="91"/>
      <c r="J39" s="92"/>
      <c r="K39" s="14" t="str">
        <f t="shared" si="21"/>
        <v/>
      </c>
      <c r="L39" s="32" t="str">
        <f t="shared" si="30"/>
        <v/>
      </c>
      <c r="M39" s="71" t="str">
        <f t="shared" si="22"/>
        <v/>
      </c>
      <c r="N39" s="91"/>
      <c r="O39" s="92"/>
      <c r="P39" s="14" t="str">
        <f t="shared" si="23"/>
        <v/>
      </c>
      <c r="Q39" s="32" t="str">
        <f t="shared" si="31"/>
        <v/>
      </c>
      <c r="R39" s="71" t="str">
        <f t="shared" si="24"/>
        <v/>
      </c>
      <c r="S39" s="91"/>
      <c r="T39" s="92"/>
      <c r="U39" s="14" t="str">
        <f t="shared" si="25"/>
        <v/>
      </c>
      <c r="V39" s="32" t="str">
        <f t="shared" si="32"/>
        <v/>
      </c>
      <c r="W39" s="71" t="str">
        <f t="shared" si="26"/>
        <v/>
      </c>
      <c r="X39" s="62" t="str">
        <f t="shared" si="33"/>
        <v/>
      </c>
      <c r="Y39" s="63" t="str">
        <f t="shared" si="34"/>
        <v/>
      </c>
      <c r="Z39" s="14" t="str">
        <f t="shared" si="27"/>
        <v/>
      </c>
      <c r="AA39" s="32" t="str">
        <f t="shared" si="35"/>
        <v/>
      </c>
      <c r="AB39" s="71" t="str">
        <f t="shared" si="28"/>
        <v/>
      </c>
    </row>
    <row r="40" spans="1:28" ht="18" x14ac:dyDescent="0.25">
      <c r="A40" s="89"/>
      <c r="B40" s="90"/>
      <c r="C40" s="65" t="str">
        <f t="shared" si="18"/>
        <v/>
      </c>
      <c r="D40" s="91"/>
      <c r="E40" s="92"/>
      <c r="F40" s="14" t="str">
        <f t="shared" si="19"/>
        <v/>
      </c>
      <c r="G40" s="32" t="str">
        <f t="shared" si="29"/>
        <v/>
      </c>
      <c r="H40" s="71" t="str">
        <f t="shared" si="20"/>
        <v/>
      </c>
      <c r="I40" s="91"/>
      <c r="J40" s="92"/>
      <c r="K40" s="14" t="str">
        <f t="shared" si="21"/>
        <v/>
      </c>
      <c r="L40" s="32" t="str">
        <f t="shared" si="30"/>
        <v/>
      </c>
      <c r="M40" s="71" t="str">
        <f t="shared" si="22"/>
        <v/>
      </c>
      <c r="N40" s="91"/>
      <c r="O40" s="92"/>
      <c r="P40" s="14" t="str">
        <f t="shared" si="23"/>
        <v/>
      </c>
      <c r="Q40" s="32" t="str">
        <f t="shared" si="31"/>
        <v/>
      </c>
      <c r="R40" s="71" t="str">
        <f t="shared" si="24"/>
        <v/>
      </c>
      <c r="S40" s="91"/>
      <c r="T40" s="92"/>
      <c r="U40" s="14" t="str">
        <f t="shared" si="25"/>
        <v/>
      </c>
      <c r="V40" s="32" t="str">
        <f t="shared" si="32"/>
        <v/>
      </c>
      <c r="W40" s="71" t="str">
        <f t="shared" si="26"/>
        <v/>
      </c>
      <c r="X40" s="62" t="str">
        <f t="shared" si="33"/>
        <v/>
      </c>
      <c r="Y40" s="63" t="str">
        <f t="shared" si="34"/>
        <v/>
      </c>
      <c r="Z40" s="14" t="str">
        <f t="shared" si="27"/>
        <v/>
      </c>
      <c r="AA40" s="32" t="str">
        <f t="shared" si="35"/>
        <v/>
      </c>
      <c r="AB40" s="71" t="str">
        <f t="shared" si="28"/>
        <v/>
      </c>
    </row>
    <row r="41" spans="1:28" ht="18" x14ac:dyDescent="0.25">
      <c r="A41" s="89"/>
      <c r="B41" s="90"/>
      <c r="C41" s="65" t="str">
        <f t="shared" si="18"/>
        <v/>
      </c>
      <c r="D41" s="91"/>
      <c r="E41" s="92"/>
      <c r="F41" s="14" t="str">
        <f t="shared" si="19"/>
        <v/>
      </c>
      <c r="G41" s="32" t="str">
        <f t="shared" si="29"/>
        <v/>
      </c>
      <c r="H41" s="71" t="str">
        <f t="shared" si="20"/>
        <v/>
      </c>
      <c r="I41" s="91"/>
      <c r="J41" s="92"/>
      <c r="K41" s="14" t="str">
        <f t="shared" si="21"/>
        <v/>
      </c>
      <c r="L41" s="32" t="str">
        <f t="shared" si="30"/>
        <v/>
      </c>
      <c r="M41" s="71" t="str">
        <f t="shared" si="22"/>
        <v/>
      </c>
      <c r="N41" s="91"/>
      <c r="O41" s="92"/>
      <c r="P41" s="14" t="str">
        <f t="shared" si="23"/>
        <v/>
      </c>
      <c r="Q41" s="32" t="str">
        <f t="shared" si="31"/>
        <v/>
      </c>
      <c r="R41" s="71" t="str">
        <f t="shared" si="24"/>
        <v/>
      </c>
      <c r="S41" s="91"/>
      <c r="T41" s="92"/>
      <c r="U41" s="14" t="str">
        <f t="shared" si="25"/>
        <v/>
      </c>
      <c r="V41" s="32" t="str">
        <f t="shared" si="32"/>
        <v/>
      </c>
      <c r="W41" s="71" t="str">
        <f t="shared" si="26"/>
        <v/>
      </c>
      <c r="X41" s="62" t="str">
        <f t="shared" si="33"/>
        <v/>
      </c>
      <c r="Y41" s="63" t="str">
        <f t="shared" si="34"/>
        <v/>
      </c>
      <c r="Z41" s="14" t="str">
        <f t="shared" si="27"/>
        <v/>
      </c>
      <c r="AA41" s="32" t="str">
        <f t="shared" si="35"/>
        <v/>
      </c>
      <c r="AB41" s="71" t="str">
        <f t="shared" si="28"/>
        <v/>
      </c>
    </row>
    <row r="42" spans="1:28" ht="18" x14ac:dyDescent="0.25">
      <c r="A42" s="89"/>
      <c r="B42" s="90"/>
      <c r="C42" s="65" t="str">
        <f t="shared" si="18"/>
        <v/>
      </c>
      <c r="D42" s="91"/>
      <c r="E42" s="92"/>
      <c r="F42" s="14" t="str">
        <f t="shared" si="19"/>
        <v/>
      </c>
      <c r="G42" s="32" t="str">
        <f t="shared" si="29"/>
        <v/>
      </c>
      <c r="H42" s="71" t="str">
        <f t="shared" si="20"/>
        <v/>
      </c>
      <c r="I42" s="91"/>
      <c r="J42" s="92"/>
      <c r="K42" s="14" t="str">
        <f t="shared" si="21"/>
        <v/>
      </c>
      <c r="L42" s="32" t="str">
        <f t="shared" si="30"/>
        <v/>
      </c>
      <c r="M42" s="71" t="str">
        <f t="shared" si="22"/>
        <v/>
      </c>
      <c r="N42" s="91"/>
      <c r="O42" s="92"/>
      <c r="P42" s="14" t="str">
        <f t="shared" si="23"/>
        <v/>
      </c>
      <c r="Q42" s="32" t="str">
        <f t="shared" si="31"/>
        <v/>
      </c>
      <c r="R42" s="71" t="str">
        <f t="shared" si="24"/>
        <v/>
      </c>
      <c r="S42" s="91"/>
      <c r="T42" s="92"/>
      <c r="U42" s="14" t="str">
        <f t="shared" si="25"/>
        <v/>
      </c>
      <c r="V42" s="32" t="str">
        <f t="shared" si="32"/>
        <v/>
      </c>
      <c r="W42" s="71" t="str">
        <f t="shared" si="26"/>
        <v/>
      </c>
      <c r="X42" s="62" t="str">
        <f t="shared" si="33"/>
        <v/>
      </c>
      <c r="Y42" s="63" t="str">
        <f t="shared" si="34"/>
        <v/>
      </c>
      <c r="Z42" s="14" t="str">
        <f t="shared" si="27"/>
        <v/>
      </c>
      <c r="AA42" s="32" t="str">
        <f t="shared" si="35"/>
        <v/>
      </c>
      <c r="AB42" s="71" t="str">
        <f t="shared" si="28"/>
        <v/>
      </c>
    </row>
    <row r="43" spans="1:28" x14ac:dyDescent="0.2">
      <c r="X43" s="33"/>
      <c r="Y43" s="33"/>
    </row>
    <row r="44" spans="1:28" x14ac:dyDescent="0.2">
      <c r="X44" s="33"/>
      <c r="Y44" s="33"/>
    </row>
    <row r="45" spans="1:28" ht="23.25" x14ac:dyDescent="0.35">
      <c r="A45" s="10" t="s">
        <v>58</v>
      </c>
      <c r="X45" s="33"/>
      <c r="Y45" s="33"/>
    </row>
    <row r="46" spans="1:28" ht="7.5" customHeight="1" x14ac:dyDescent="0.2">
      <c r="X46" s="33"/>
      <c r="Y46" s="33"/>
    </row>
    <row r="47" spans="1:28" ht="25.5" x14ac:dyDescent="0.2">
      <c r="A47" s="16" t="s">
        <v>34</v>
      </c>
      <c r="B47" s="16" t="s">
        <v>66</v>
      </c>
      <c r="C47" s="16" t="s">
        <v>65</v>
      </c>
      <c r="X47" s="33"/>
      <c r="Y47" s="33"/>
    </row>
    <row r="48" spans="1:28" x14ac:dyDescent="0.2">
      <c r="A48" s="19" t="s">
        <v>15</v>
      </c>
      <c r="B48" s="16">
        <v>12</v>
      </c>
      <c r="C48" s="16" t="s">
        <v>52</v>
      </c>
      <c r="X48" s="33"/>
      <c r="Y48" s="33"/>
    </row>
    <row r="49" spans="1:28" x14ac:dyDescent="0.2">
      <c r="A49" s="19" t="s">
        <v>16</v>
      </c>
      <c r="B49" s="16">
        <v>6</v>
      </c>
      <c r="C49" s="16" t="s">
        <v>52</v>
      </c>
      <c r="X49" s="33"/>
      <c r="Y49" s="33"/>
    </row>
    <row r="50" spans="1:28" ht="13.5" customHeight="1" x14ac:dyDescent="0.2">
      <c r="A50" s="19" t="s">
        <v>3</v>
      </c>
      <c r="B50" s="16">
        <v>16</v>
      </c>
      <c r="C50" s="34" t="s">
        <v>59</v>
      </c>
      <c r="X50" s="33"/>
      <c r="Y50" s="33"/>
    </row>
    <row r="51" spans="1:28" x14ac:dyDescent="0.2">
      <c r="A51" s="19" t="s">
        <v>4</v>
      </c>
      <c r="B51" s="16">
        <v>14</v>
      </c>
      <c r="C51" s="34" t="s">
        <v>59</v>
      </c>
      <c r="X51" s="33"/>
      <c r="Y51" s="33"/>
    </row>
    <row r="52" spans="1:28" x14ac:dyDescent="0.2">
      <c r="X52" s="33"/>
      <c r="Y52" s="33"/>
    </row>
    <row r="53" spans="1:28" s="4" customFormat="1" ht="15.75" x14ac:dyDescent="0.25">
      <c r="A53" s="67"/>
      <c r="B53" s="68"/>
      <c r="C53" s="73"/>
      <c r="D53" s="66" t="s">
        <v>24</v>
      </c>
      <c r="E53" s="68"/>
      <c r="F53" s="68"/>
      <c r="G53" s="68"/>
      <c r="H53" s="69"/>
      <c r="I53" s="66" t="s">
        <v>25</v>
      </c>
      <c r="J53" s="68"/>
      <c r="K53" s="68"/>
      <c r="L53" s="68"/>
      <c r="M53" s="69"/>
      <c r="N53" s="66" t="s">
        <v>26</v>
      </c>
      <c r="O53" s="68"/>
      <c r="P53" s="68"/>
      <c r="Q53" s="68"/>
      <c r="R53" s="68"/>
      <c r="S53" s="66" t="s">
        <v>27</v>
      </c>
      <c r="T53" s="68"/>
      <c r="U53" s="68"/>
      <c r="V53" s="68"/>
      <c r="W53" s="69"/>
      <c r="X53" s="75" t="s">
        <v>46</v>
      </c>
      <c r="Y53" s="70"/>
      <c r="Z53" s="68"/>
      <c r="AA53" s="68"/>
      <c r="AB53" s="69"/>
    </row>
    <row r="54" spans="1:28" s="72" customFormat="1" ht="45" x14ac:dyDescent="0.25">
      <c r="A54" s="22" t="s">
        <v>28</v>
      </c>
      <c r="B54" s="12" t="s">
        <v>30</v>
      </c>
      <c r="C54" s="74" t="s">
        <v>118</v>
      </c>
      <c r="D54" s="11" t="s">
        <v>38</v>
      </c>
      <c r="E54" s="12" t="s">
        <v>35</v>
      </c>
      <c r="F54" s="12" t="s">
        <v>37</v>
      </c>
      <c r="G54" s="12" t="s">
        <v>39</v>
      </c>
      <c r="H54" s="13" t="s">
        <v>119</v>
      </c>
      <c r="I54" s="11" t="s">
        <v>38</v>
      </c>
      <c r="J54" s="12" t="s">
        <v>35</v>
      </c>
      <c r="K54" s="12" t="s">
        <v>37</v>
      </c>
      <c r="L54" s="12" t="s">
        <v>39</v>
      </c>
      <c r="M54" s="13" t="s">
        <v>119</v>
      </c>
      <c r="N54" s="11" t="s">
        <v>38</v>
      </c>
      <c r="O54" s="12" t="s">
        <v>35</v>
      </c>
      <c r="P54" s="12" t="s">
        <v>37</v>
      </c>
      <c r="Q54" s="12" t="s">
        <v>39</v>
      </c>
      <c r="R54" s="12" t="s">
        <v>119</v>
      </c>
      <c r="S54" s="11" t="s">
        <v>38</v>
      </c>
      <c r="T54" s="12" t="s">
        <v>35</v>
      </c>
      <c r="U54" s="12" t="s">
        <v>37</v>
      </c>
      <c r="V54" s="12" t="s">
        <v>39</v>
      </c>
      <c r="W54" s="13" t="s">
        <v>119</v>
      </c>
      <c r="X54" s="64" t="s">
        <v>38</v>
      </c>
      <c r="Y54" s="64" t="s">
        <v>35</v>
      </c>
      <c r="Z54" s="12" t="s">
        <v>37</v>
      </c>
      <c r="AA54" s="12" t="s">
        <v>39</v>
      </c>
      <c r="AB54" s="13" t="s">
        <v>119</v>
      </c>
    </row>
    <row r="55" spans="1:28" ht="18" x14ac:dyDescent="0.25">
      <c r="A55" s="89"/>
      <c r="B55" s="90"/>
      <c r="C55" s="65" t="str">
        <f t="shared" ref="C55:C64" si="36">IFERROR(VLOOKUP(B55,dt_go,2,FALSE),"")</f>
        <v/>
      </c>
      <c r="D55" s="91"/>
      <c r="E55" s="92"/>
      <c r="F55" s="14" t="str">
        <f t="shared" ref="F55:F64" si="37">IF(E55="","",IFERROR(VLOOKUP(B55,dt_go,2,FALSE)*E55*(volume_friction/1000),""))</f>
        <v/>
      </c>
      <c r="G55" s="32" t="str">
        <f>IFERROR(IF(D55=0,"",D55/F55),"")</f>
        <v/>
      </c>
      <c r="H55" s="71" t="str">
        <f t="shared" ref="H55:H64" si="38">IFERROR(IF(D55=0,"",D55/E55/(volume_friction/1000)),"")</f>
        <v/>
      </c>
      <c r="I55" s="91"/>
      <c r="J55" s="92"/>
      <c r="K55" s="14" t="str">
        <f t="shared" ref="K55:K64" si="39">IF(J55="","",IFERROR(VLOOKUP(B55,dt_go,2,FALSE)*J55*(volume_friction/1000),""))</f>
        <v/>
      </c>
      <c r="L55" s="32" t="str">
        <f>IFERROR(IF(I55=0,"",I55/K55),"")</f>
        <v/>
      </c>
      <c r="M55" s="71" t="str">
        <f t="shared" ref="M55:M64" si="40">IFERROR(IF(I55=0,"",I55/J55/(volume_friction/1000)),"")</f>
        <v/>
      </c>
      <c r="N55" s="91"/>
      <c r="O55" s="92"/>
      <c r="P55" s="14" t="str">
        <f t="shared" ref="P55:P64" si="41">IF(O55="","",IFERROR(VLOOKUP(B55,dt_go,2,FALSE)*O55*(volume_friction/1000),""))</f>
        <v/>
      </c>
      <c r="Q55" s="32" t="str">
        <f>IFERROR(IF(N55=0,"",N55/P55),"")</f>
        <v/>
      </c>
      <c r="R55" s="71" t="str">
        <f t="shared" ref="R55:R64" si="42">IFERROR(IF(N55=0,"",N55/O55/(volume_friction/1000)),"")</f>
        <v/>
      </c>
      <c r="S55" s="91"/>
      <c r="T55" s="92"/>
      <c r="U55" s="14" t="str">
        <f t="shared" ref="U55:U64" si="43">IF(T55="","",IFERROR(VLOOKUP(B55,dt_go,2,FALSE)*T55*(volume_friction/1000),""))</f>
        <v/>
      </c>
      <c r="V55" s="32" t="str">
        <f>IFERROR(IF(S55=0,"",S55/U55),"")</f>
        <v/>
      </c>
      <c r="W55" s="71" t="str">
        <f t="shared" ref="W55:W64" si="44">IFERROR(IF(S55=0,"",S55/T55/(volume_friction/1000)),"")</f>
        <v/>
      </c>
      <c r="X55" s="62" t="str">
        <f>IF(AND(D55&lt;&gt;0,I55&lt;&gt;0,N55&lt;&gt;0,S55&lt;&gt;0),D55+I55+N55+S55,"")</f>
        <v/>
      </c>
      <c r="Y55" s="63" t="str">
        <f>IF(AND(E55&lt;&gt;0,J55&lt;&gt;0,O55&lt;&gt;0,T55&lt;&gt;0),E55+J55+O55+T55,"")</f>
        <v/>
      </c>
      <c r="Z55" s="14" t="str">
        <f t="shared" ref="Z55:Z64" si="45">IF(Y55="","",IFERROR(VLOOKUP(B55,dt_go,2,FALSE)*Y55*(volume_friction/1000),""))</f>
        <v/>
      </c>
      <c r="AA55" s="32" t="str">
        <f>IFERROR(IF(X55=0,"",X55/Z55),"")</f>
        <v/>
      </c>
      <c r="AB55" s="71" t="str">
        <f t="shared" ref="AB55:AB64" si="46">IFERROR(IF(X55=0,"",X55/Y55/(volume_friction/1000)),"")</f>
        <v/>
      </c>
    </row>
    <row r="56" spans="1:28" ht="18" x14ac:dyDescent="0.25">
      <c r="A56" s="89"/>
      <c r="B56" s="90"/>
      <c r="C56" s="65" t="str">
        <f t="shared" si="36"/>
        <v/>
      </c>
      <c r="D56" s="91"/>
      <c r="E56" s="92"/>
      <c r="F56" s="14" t="str">
        <f t="shared" si="37"/>
        <v/>
      </c>
      <c r="G56" s="32" t="str">
        <f t="shared" ref="G56:G64" si="47">IFERROR(IF(D56=0,"",D56/F56),"")</f>
        <v/>
      </c>
      <c r="H56" s="71" t="str">
        <f t="shared" si="38"/>
        <v/>
      </c>
      <c r="I56" s="91"/>
      <c r="J56" s="92"/>
      <c r="K56" s="14" t="str">
        <f t="shared" si="39"/>
        <v/>
      </c>
      <c r="L56" s="32" t="str">
        <f t="shared" ref="L56:L64" si="48">IFERROR(IF(I56=0,"",I56/K56),"")</f>
        <v/>
      </c>
      <c r="M56" s="71" t="str">
        <f t="shared" si="40"/>
        <v/>
      </c>
      <c r="N56" s="91"/>
      <c r="O56" s="92"/>
      <c r="P56" s="14" t="str">
        <f t="shared" si="41"/>
        <v/>
      </c>
      <c r="Q56" s="32" t="str">
        <f t="shared" ref="Q56:Q64" si="49">IFERROR(IF(N56=0,"",N56/P56),"")</f>
        <v/>
      </c>
      <c r="R56" s="71" t="str">
        <f t="shared" si="42"/>
        <v/>
      </c>
      <c r="S56" s="91"/>
      <c r="T56" s="92"/>
      <c r="U56" s="14" t="str">
        <f t="shared" si="43"/>
        <v/>
      </c>
      <c r="V56" s="32" t="str">
        <f t="shared" ref="V56:V64" si="50">IFERROR(IF(S56=0,"",S56/U56),"")</f>
        <v/>
      </c>
      <c r="W56" s="71" t="str">
        <f t="shared" si="44"/>
        <v/>
      </c>
      <c r="X56" s="62" t="str">
        <f t="shared" ref="X56:X64" si="51">IF(AND(D56&lt;&gt;0,I56&lt;&gt;0,N56&lt;&gt;0,S56&lt;&gt;0),D56+I56+N56+S56,"")</f>
        <v/>
      </c>
      <c r="Y56" s="63" t="str">
        <f t="shared" ref="Y56:Y64" si="52">IF(AND(E56&lt;&gt;0,J56&lt;&gt;0,O56&lt;&gt;0,T56&lt;&gt;0),E56+J56+O56+T56,"")</f>
        <v/>
      </c>
      <c r="Z56" s="14" t="str">
        <f t="shared" si="45"/>
        <v/>
      </c>
      <c r="AA56" s="32" t="str">
        <f t="shared" ref="AA56:AA64" si="53">IFERROR(IF(X56=0,"",X56/Z56),"")</f>
        <v/>
      </c>
      <c r="AB56" s="71" t="str">
        <f t="shared" si="46"/>
        <v/>
      </c>
    </row>
    <row r="57" spans="1:28" ht="18" x14ac:dyDescent="0.25">
      <c r="A57" s="89"/>
      <c r="B57" s="90"/>
      <c r="C57" s="65" t="str">
        <f t="shared" si="36"/>
        <v/>
      </c>
      <c r="D57" s="91"/>
      <c r="E57" s="92"/>
      <c r="F57" s="14" t="str">
        <f t="shared" si="37"/>
        <v/>
      </c>
      <c r="G57" s="32" t="str">
        <f t="shared" si="47"/>
        <v/>
      </c>
      <c r="H57" s="71" t="str">
        <f t="shared" si="38"/>
        <v/>
      </c>
      <c r="I57" s="91"/>
      <c r="J57" s="92"/>
      <c r="K57" s="14" t="str">
        <f t="shared" si="39"/>
        <v/>
      </c>
      <c r="L57" s="32" t="str">
        <f t="shared" si="48"/>
        <v/>
      </c>
      <c r="M57" s="71" t="str">
        <f t="shared" si="40"/>
        <v/>
      </c>
      <c r="N57" s="91"/>
      <c r="O57" s="92"/>
      <c r="P57" s="14" t="str">
        <f t="shared" si="41"/>
        <v/>
      </c>
      <c r="Q57" s="32" t="str">
        <f t="shared" si="49"/>
        <v/>
      </c>
      <c r="R57" s="71" t="str">
        <f t="shared" si="42"/>
        <v/>
      </c>
      <c r="S57" s="91"/>
      <c r="T57" s="92"/>
      <c r="U57" s="14" t="str">
        <f t="shared" si="43"/>
        <v/>
      </c>
      <c r="V57" s="32" t="str">
        <f t="shared" si="50"/>
        <v/>
      </c>
      <c r="W57" s="71" t="str">
        <f t="shared" si="44"/>
        <v/>
      </c>
      <c r="X57" s="62" t="str">
        <f t="shared" si="51"/>
        <v/>
      </c>
      <c r="Y57" s="63" t="str">
        <f t="shared" si="52"/>
        <v/>
      </c>
      <c r="Z57" s="14" t="str">
        <f t="shared" si="45"/>
        <v/>
      </c>
      <c r="AA57" s="32" t="str">
        <f t="shared" si="53"/>
        <v/>
      </c>
      <c r="AB57" s="71" t="str">
        <f t="shared" si="46"/>
        <v/>
      </c>
    </row>
    <row r="58" spans="1:28" ht="18" x14ac:dyDescent="0.25">
      <c r="A58" s="89"/>
      <c r="B58" s="90"/>
      <c r="C58" s="65" t="str">
        <f t="shared" si="36"/>
        <v/>
      </c>
      <c r="D58" s="91"/>
      <c r="E58" s="92"/>
      <c r="F58" s="14" t="str">
        <f t="shared" si="37"/>
        <v/>
      </c>
      <c r="G58" s="32" t="str">
        <f t="shared" si="47"/>
        <v/>
      </c>
      <c r="H58" s="71" t="str">
        <f t="shared" si="38"/>
        <v/>
      </c>
      <c r="I58" s="91"/>
      <c r="J58" s="92"/>
      <c r="K58" s="14" t="str">
        <f t="shared" si="39"/>
        <v/>
      </c>
      <c r="L58" s="32" t="str">
        <f t="shared" si="48"/>
        <v/>
      </c>
      <c r="M58" s="71" t="str">
        <f t="shared" si="40"/>
        <v/>
      </c>
      <c r="N58" s="91"/>
      <c r="O58" s="92"/>
      <c r="P58" s="14" t="str">
        <f t="shared" si="41"/>
        <v/>
      </c>
      <c r="Q58" s="32" t="str">
        <f t="shared" si="49"/>
        <v/>
      </c>
      <c r="R58" s="71" t="str">
        <f t="shared" si="42"/>
        <v/>
      </c>
      <c r="S58" s="91"/>
      <c r="T58" s="92"/>
      <c r="U58" s="14" t="str">
        <f t="shared" si="43"/>
        <v/>
      </c>
      <c r="V58" s="32" t="str">
        <f t="shared" si="50"/>
        <v/>
      </c>
      <c r="W58" s="71" t="str">
        <f t="shared" si="44"/>
        <v/>
      </c>
      <c r="X58" s="62" t="str">
        <f t="shared" si="51"/>
        <v/>
      </c>
      <c r="Y58" s="63" t="str">
        <f t="shared" si="52"/>
        <v/>
      </c>
      <c r="Z58" s="14" t="str">
        <f t="shared" si="45"/>
        <v/>
      </c>
      <c r="AA58" s="32" t="str">
        <f t="shared" si="53"/>
        <v/>
      </c>
      <c r="AB58" s="71" t="str">
        <f t="shared" si="46"/>
        <v/>
      </c>
    </row>
    <row r="59" spans="1:28" ht="18" x14ac:dyDescent="0.25">
      <c r="A59" s="89"/>
      <c r="B59" s="90"/>
      <c r="C59" s="65" t="str">
        <f t="shared" si="36"/>
        <v/>
      </c>
      <c r="D59" s="91"/>
      <c r="E59" s="92"/>
      <c r="F59" s="14" t="str">
        <f t="shared" si="37"/>
        <v/>
      </c>
      <c r="G59" s="32" t="str">
        <f t="shared" si="47"/>
        <v/>
      </c>
      <c r="H59" s="71" t="str">
        <f t="shared" si="38"/>
        <v/>
      </c>
      <c r="I59" s="91"/>
      <c r="J59" s="92"/>
      <c r="K59" s="14" t="str">
        <f t="shared" si="39"/>
        <v/>
      </c>
      <c r="L59" s="32" t="str">
        <f t="shared" si="48"/>
        <v/>
      </c>
      <c r="M59" s="71" t="str">
        <f t="shared" si="40"/>
        <v/>
      </c>
      <c r="N59" s="91"/>
      <c r="O59" s="92"/>
      <c r="P59" s="14" t="str">
        <f t="shared" si="41"/>
        <v/>
      </c>
      <c r="Q59" s="32" t="str">
        <f t="shared" si="49"/>
        <v/>
      </c>
      <c r="R59" s="71" t="str">
        <f t="shared" si="42"/>
        <v/>
      </c>
      <c r="S59" s="91"/>
      <c r="T59" s="92"/>
      <c r="U59" s="14" t="str">
        <f t="shared" si="43"/>
        <v/>
      </c>
      <c r="V59" s="32" t="str">
        <f t="shared" si="50"/>
        <v/>
      </c>
      <c r="W59" s="71" t="str">
        <f t="shared" si="44"/>
        <v/>
      </c>
      <c r="X59" s="62" t="str">
        <f t="shared" si="51"/>
        <v/>
      </c>
      <c r="Y59" s="63" t="str">
        <f t="shared" si="52"/>
        <v/>
      </c>
      <c r="Z59" s="14" t="str">
        <f t="shared" si="45"/>
        <v/>
      </c>
      <c r="AA59" s="32" t="str">
        <f t="shared" si="53"/>
        <v/>
      </c>
      <c r="AB59" s="71" t="str">
        <f t="shared" si="46"/>
        <v/>
      </c>
    </row>
    <row r="60" spans="1:28" ht="18" x14ac:dyDescent="0.25">
      <c r="A60" s="89"/>
      <c r="B60" s="90"/>
      <c r="C60" s="65" t="str">
        <f t="shared" si="36"/>
        <v/>
      </c>
      <c r="D60" s="91"/>
      <c r="E60" s="92"/>
      <c r="F60" s="14" t="str">
        <f t="shared" si="37"/>
        <v/>
      </c>
      <c r="G60" s="32" t="str">
        <f t="shared" si="47"/>
        <v/>
      </c>
      <c r="H60" s="71" t="str">
        <f t="shared" si="38"/>
        <v/>
      </c>
      <c r="I60" s="91"/>
      <c r="J60" s="92"/>
      <c r="K60" s="14" t="str">
        <f t="shared" si="39"/>
        <v/>
      </c>
      <c r="L60" s="32" t="str">
        <f t="shared" si="48"/>
        <v/>
      </c>
      <c r="M60" s="71" t="str">
        <f t="shared" si="40"/>
        <v/>
      </c>
      <c r="N60" s="91"/>
      <c r="O60" s="92"/>
      <c r="P60" s="14" t="str">
        <f t="shared" si="41"/>
        <v/>
      </c>
      <c r="Q60" s="32" t="str">
        <f t="shared" si="49"/>
        <v/>
      </c>
      <c r="R60" s="71" t="str">
        <f t="shared" si="42"/>
        <v/>
      </c>
      <c r="S60" s="91"/>
      <c r="T60" s="92"/>
      <c r="U60" s="14" t="str">
        <f t="shared" si="43"/>
        <v/>
      </c>
      <c r="V60" s="32" t="str">
        <f t="shared" si="50"/>
        <v/>
      </c>
      <c r="W60" s="71" t="str">
        <f t="shared" si="44"/>
        <v/>
      </c>
      <c r="X60" s="62" t="str">
        <f t="shared" si="51"/>
        <v/>
      </c>
      <c r="Y60" s="63" t="str">
        <f t="shared" si="52"/>
        <v/>
      </c>
      <c r="Z60" s="14" t="str">
        <f t="shared" si="45"/>
        <v/>
      </c>
      <c r="AA60" s="32" t="str">
        <f t="shared" si="53"/>
        <v/>
      </c>
      <c r="AB60" s="71" t="str">
        <f t="shared" si="46"/>
        <v/>
      </c>
    </row>
    <row r="61" spans="1:28" ht="18" x14ac:dyDescent="0.25">
      <c r="A61" s="89"/>
      <c r="B61" s="90"/>
      <c r="C61" s="65" t="str">
        <f t="shared" si="36"/>
        <v/>
      </c>
      <c r="D61" s="91"/>
      <c r="E61" s="92"/>
      <c r="F61" s="14" t="str">
        <f t="shared" si="37"/>
        <v/>
      </c>
      <c r="G61" s="32" t="str">
        <f t="shared" si="47"/>
        <v/>
      </c>
      <c r="H61" s="71" t="str">
        <f t="shared" si="38"/>
        <v/>
      </c>
      <c r="I61" s="91"/>
      <c r="J61" s="92"/>
      <c r="K61" s="14" t="str">
        <f t="shared" si="39"/>
        <v/>
      </c>
      <c r="L61" s="32" t="str">
        <f t="shared" si="48"/>
        <v/>
      </c>
      <c r="M61" s="71" t="str">
        <f t="shared" si="40"/>
        <v/>
      </c>
      <c r="N61" s="91"/>
      <c r="O61" s="92"/>
      <c r="P61" s="14" t="str">
        <f t="shared" si="41"/>
        <v/>
      </c>
      <c r="Q61" s="32" t="str">
        <f t="shared" si="49"/>
        <v/>
      </c>
      <c r="R61" s="71" t="str">
        <f t="shared" si="42"/>
        <v/>
      </c>
      <c r="S61" s="91"/>
      <c r="T61" s="92"/>
      <c r="U61" s="14" t="str">
        <f t="shared" si="43"/>
        <v/>
      </c>
      <c r="V61" s="32" t="str">
        <f t="shared" si="50"/>
        <v/>
      </c>
      <c r="W61" s="71" t="str">
        <f t="shared" si="44"/>
        <v/>
      </c>
      <c r="X61" s="62" t="str">
        <f t="shared" si="51"/>
        <v/>
      </c>
      <c r="Y61" s="63" t="str">
        <f t="shared" si="52"/>
        <v/>
      </c>
      <c r="Z61" s="14" t="str">
        <f t="shared" si="45"/>
        <v/>
      </c>
      <c r="AA61" s="32" t="str">
        <f t="shared" si="53"/>
        <v/>
      </c>
      <c r="AB61" s="71" t="str">
        <f t="shared" si="46"/>
        <v/>
      </c>
    </row>
    <row r="62" spans="1:28" ht="18" x14ac:dyDescent="0.25">
      <c r="A62" s="89"/>
      <c r="B62" s="90"/>
      <c r="C62" s="65" t="str">
        <f t="shared" si="36"/>
        <v/>
      </c>
      <c r="D62" s="91"/>
      <c r="E62" s="92"/>
      <c r="F62" s="14" t="str">
        <f t="shared" si="37"/>
        <v/>
      </c>
      <c r="G62" s="32" t="str">
        <f t="shared" si="47"/>
        <v/>
      </c>
      <c r="H62" s="71" t="str">
        <f t="shared" si="38"/>
        <v/>
      </c>
      <c r="I62" s="91"/>
      <c r="J62" s="92"/>
      <c r="K62" s="14" t="str">
        <f t="shared" si="39"/>
        <v/>
      </c>
      <c r="L62" s="32" t="str">
        <f t="shared" si="48"/>
        <v/>
      </c>
      <c r="M62" s="71" t="str">
        <f t="shared" si="40"/>
        <v/>
      </c>
      <c r="N62" s="91"/>
      <c r="O62" s="92"/>
      <c r="P62" s="14" t="str">
        <f t="shared" si="41"/>
        <v/>
      </c>
      <c r="Q62" s="32" t="str">
        <f t="shared" si="49"/>
        <v/>
      </c>
      <c r="R62" s="71" t="str">
        <f t="shared" si="42"/>
        <v/>
      </c>
      <c r="S62" s="91"/>
      <c r="T62" s="92"/>
      <c r="U62" s="14" t="str">
        <f t="shared" si="43"/>
        <v/>
      </c>
      <c r="V62" s="32" t="str">
        <f t="shared" si="50"/>
        <v/>
      </c>
      <c r="W62" s="71" t="str">
        <f t="shared" si="44"/>
        <v/>
      </c>
      <c r="X62" s="62" t="str">
        <f t="shared" si="51"/>
        <v/>
      </c>
      <c r="Y62" s="63" t="str">
        <f t="shared" si="52"/>
        <v/>
      </c>
      <c r="Z62" s="14" t="str">
        <f t="shared" si="45"/>
        <v/>
      </c>
      <c r="AA62" s="32" t="str">
        <f t="shared" si="53"/>
        <v/>
      </c>
      <c r="AB62" s="71" t="str">
        <f t="shared" si="46"/>
        <v/>
      </c>
    </row>
    <row r="63" spans="1:28" ht="18" x14ac:dyDescent="0.25">
      <c r="A63" s="89"/>
      <c r="B63" s="90"/>
      <c r="C63" s="65" t="str">
        <f t="shared" si="36"/>
        <v/>
      </c>
      <c r="D63" s="91"/>
      <c r="E63" s="92"/>
      <c r="F63" s="14" t="str">
        <f t="shared" si="37"/>
        <v/>
      </c>
      <c r="G63" s="32" t="str">
        <f t="shared" si="47"/>
        <v/>
      </c>
      <c r="H63" s="71" t="str">
        <f t="shared" si="38"/>
        <v/>
      </c>
      <c r="I63" s="91"/>
      <c r="J63" s="92"/>
      <c r="K63" s="14" t="str">
        <f t="shared" si="39"/>
        <v/>
      </c>
      <c r="L63" s="32" t="str">
        <f t="shared" si="48"/>
        <v/>
      </c>
      <c r="M63" s="71" t="str">
        <f t="shared" si="40"/>
        <v/>
      </c>
      <c r="N63" s="91"/>
      <c r="O63" s="92"/>
      <c r="P63" s="14" t="str">
        <f t="shared" si="41"/>
        <v/>
      </c>
      <c r="Q63" s="32" t="str">
        <f t="shared" si="49"/>
        <v/>
      </c>
      <c r="R63" s="71" t="str">
        <f t="shared" si="42"/>
        <v/>
      </c>
      <c r="S63" s="91"/>
      <c r="T63" s="92"/>
      <c r="U63" s="14" t="str">
        <f t="shared" si="43"/>
        <v/>
      </c>
      <c r="V63" s="32" t="str">
        <f t="shared" si="50"/>
        <v/>
      </c>
      <c r="W63" s="71" t="str">
        <f t="shared" si="44"/>
        <v/>
      </c>
      <c r="X63" s="62" t="str">
        <f t="shared" si="51"/>
        <v/>
      </c>
      <c r="Y63" s="63" t="str">
        <f t="shared" si="52"/>
        <v/>
      </c>
      <c r="Z63" s="14" t="str">
        <f t="shared" si="45"/>
        <v/>
      </c>
      <c r="AA63" s="32" t="str">
        <f t="shared" si="53"/>
        <v/>
      </c>
      <c r="AB63" s="71" t="str">
        <f t="shared" si="46"/>
        <v/>
      </c>
    </row>
    <row r="64" spans="1:28" ht="18" x14ac:dyDescent="0.25">
      <c r="A64" s="89"/>
      <c r="B64" s="90"/>
      <c r="C64" s="65" t="str">
        <f t="shared" si="36"/>
        <v/>
      </c>
      <c r="D64" s="91"/>
      <c r="E64" s="92"/>
      <c r="F64" s="14" t="str">
        <f t="shared" si="37"/>
        <v/>
      </c>
      <c r="G64" s="32" t="str">
        <f t="shared" si="47"/>
        <v/>
      </c>
      <c r="H64" s="71" t="str">
        <f t="shared" si="38"/>
        <v/>
      </c>
      <c r="I64" s="91"/>
      <c r="J64" s="92"/>
      <c r="K64" s="14" t="str">
        <f t="shared" si="39"/>
        <v/>
      </c>
      <c r="L64" s="32" t="str">
        <f t="shared" si="48"/>
        <v/>
      </c>
      <c r="M64" s="71" t="str">
        <f t="shared" si="40"/>
        <v/>
      </c>
      <c r="N64" s="91"/>
      <c r="O64" s="92"/>
      <c r="P64" s="14" t="str">
        <f t="shared" si="41"/>
        <v/>
      </c>
      <c r="Q64" s="32" t="str">
        <f t="shared" si="49"/>
        <v/>
      </c>
      <c r="R64" s="71" t="str">
        <f t="shared" si="42"/>
        <v/>
      </c>
      <c r="S64" s="91"/>
      <c r="T64" s="92"/>
      <c r="U64" s="14" t="str">
        <f t="shared" si="43"/>
        <v/>
      </c>
      <c r="V64" s="32" t="str">
        <f t="shared" si="50"/>
        <v/>
      </c>
      <c r="W64" s="71" t="str">
        <f t="shared" si="44"/>
        <v/>
      </c>
      <c r="X64" s="62" t="str">
        <f t="shared" si="51"/>
        <v/>
      </c>
      <c r="Y64" s="63" t="str">
        <f t="shared" si="52"/>
        <v/>
      </c>
      <c r="Z64" s="14" t="str">
        <f t="shared" si="45"/>
        <v/>
      </c>
      <c r="AA64" s="32" t="str">
        <f t="shared" si="53"/>
        <v/>
      </c>
      <c r="AB64" s="71" t="str">
        <f t="shared" si="46"/>
        <v/>
      </c>
    </row>
    <row r="65" spans="1:28" x14ac:dyDescent="0.2">
      <c r="X65" s="33"/>
      <c r="Y65" s="33"/>
    </row>
    <row r="66" spans="1:28" x14ac:dyDescent="0.2">
      <c r="X66" s="33"/>
      <c r="Y66" s="33"/>
    </row>
    <row r="67" spans="1:28" ht="23.25" x14ac:dyDescent="0.35">
      <c r="A67" s="10" t="s">
        <v>55</v>
      </c>
      <c r="X67" s="33"/>
      <c r="Y67" s="33"/>
    </row>
    <row r="68" spans="1:28" ht="7.5" customHeight="1" x14ac:dyDescent="0.2">
      <c r="X68" s="33"/>
      <c r="Y68" s="33"/>
    </row>
    <row r="69" spans="1:28" x14ac:dyDescent="0.2">
      <c r="X69" s="33"/>
      <c r="Y69" s="33"/>
    </row>
    <row r="70" spans="1:28" ht="25.5" x14ac:dyDescent="0.2">
      <c r="A70" s="16" t="s">
        <v>34</v>
      </c>
      <c r="B70" s="16" t="s">
        <v>66</v>
      </c>
      <c r="C70" s="16" t="s">
        <v>65</v>
      </c>
      <c r="E70" s="9"/>
      <c r="X70" s="33"/>
      <c r="Y70" s="33"/>
    </row>
    <row r="71" spans="1:28" x14ac:dyDescent="0.2">
      <c r="A71" s="19" t="s">
        <v>20</v>
      </c>
      <c r="B71" s="16">
        <v>43</v>
      </c>
      <c r="C71" s="16" t="s">
        <v>52</v>
      </c>
      <c r="E71" s="9"/>
      <c r="X71" s="33"/>
      <c r="Y71" s="33"/>
    </row>
    <row r="72" spans="1:28" x14ac:dyDescent="0.2">
      <c r="A72" s="19" t="s">
        <v>23</v>
      </c>
      <c r="B72" s="16">
        <v>28</v>
      </c>
      <c r="C72" s="16" t="s">
        <v>52</v>
      </c>
      <c r="E72" s="9"/>
      <c r="X72" s="33"/>
      <c r="Y72" s="33"/>
    </row>
    <row r="73" spans="1:28" x14ac:dyDescent="0.2">
      <c r="X73" s="33"/>
      <c r="Y73" s="33"/>
    </row>
    <row r="74" spans="1:28" s="4" customFormat="1" ht="15.75" x14ac:dyDescent="0.25">
      <c r="A74" s="67"/>
      <c r="B74" s="68"/>
      <c r="C74" s="73"/>
      <c r="D74" s="66" t="s">
        <v>24</v>
      </c>
      <c r="E74" s="68"/>
      <c r="F74" s="68"/>
      <c r="G74" s="68"/>
      <c r="H74" s="69"/>
      <c r="I74" s="66" t="s">
        <v>25</v>
      </c>
      <c r="J74" s="68"/>
      <c r="K74" s="68"/>
      <c r="L74" s="68"/>
      <c r="M74" s="69"/>
      <c r="N74" s="66" t="s">
        <v>26</v>
      </c>
      <c r="O74" s="68"/>
      <c r="P74" s="68"/>
      <c r="Q74" s="68"/>
      <c r="R74" s="68"/>
      <c r="S74" s="66" t="s">
        <v>27</v>
      </c>
      <c r="T74" s="68"/>
      <c r="U74" s="68"/>
      <c r="V74" s="68"/>
      <c r="W74" s="69"/>
      <c r="X74" s="75" t="s">
        <v>46</v>
      </c>
      <c r="Y74" s="70"/>
      <c r="Z74" s="68"/>
      <c r="AA74" s="68"/>
      <c r="AB74" s="69"/>
    </row>
    <row r="75" spans="1:28" s="72" customFormat="1" ht="45" x14ac:dyDescent="0.25">
      <c r="A75" s="22" t="s">
        <v>28</v>
      </c>
      <c r="B75" s="12" t="s">
        <v>30</v>
      </c>
      <c r="C75" s="74" t="s">
        <v>118</v>
      </c>
      <c r="D75" s="11" t="s">
        <v>38</v>
      </c>
      <c r="E75" s="12" t="s">
        <v>35</v>
      </c>
      <c r="F75" s="12" t="s">
        <v>37</v>
      </c>
      <c r="G75" s="12" t="s">
        <v>39</v>
      </c>
      <c r="H75" s="13" t="s">
        <v>119</v>
      </c>
      <c r="I75" s="11" t="s">
        <v>38</v>
      </c>
      <c r="J75" s="12" t="s">
        <v>35</v>
      </c>
      <c r="K75" s="12" t="s">
        <v>37</v>
      </c>
      <c r="L75" s="12" t="s">
        <v>39</v>
      </c>
      <c r="M75" s="13" t="s">
        <v>119</v>
      </c>
      <c r="N75" s="11" t="s">
        <v>38</v>
      </c>
      <c r="O75" s="12" t="s">
        <v>35</v>
      </c>
      <c r="P75" s="12" t="s">
        <v>37</v>
      </c>
      <c r="Q75" s="12" t="s">
        <v>39</v>
      </c>
      <c r="R75" s="12" t="s">
        <v>119</v>
      </c>
      <c r="S75" s="11" t="s">
        <v>38</v>
      </c>
      <c r="T75" s="12" t="s">
        <v>35</v>
      </c>
      <c r="U75" s="12" t="s">
        <v>37</v>
      </c>
      <c r="V75" s="12" t="s">
        <v>39</v>
      </c>
      <c r="W75" s="13" t="s">
        <v>119</v>
      </c>
      <c r="X75" s="64" t="s">
        <v>38</v>
      </c>
      <c r="Y75" s="64" t="s">
        <v>35</v>
      </c>
      <c r="Z75" s="12" t="s">
        <v>37</v>
      </c>
      <c r="AA75" s="12" t="s">
        <v>39</v>
      </c>
      <c r="AB75" s="13" t="s">
        <v>119</v>
      </c>
    </row>
    <row r="76" spans="1:28" ht="18" x14ac:dyDescent="0.25">
      <c r="A76" s="89"/>
      <c r="B76" s="90"/>
      <c r="C76" s="65" t="str">
        <f t="shared" ref="C76:C85" si="54">IFERROR(VLOOKUP(B76,dt_rea,2,FALSE),"")</f>
        <v/>
      </c>
      <c r="D76" s="91"/>
      <c r="E76" s="92"/>
      <c r="F76" s="14" t="str">
        <f t="shared" ref="F76:F85" si="55">IF(E76="","",IFERROR(VLOOKUP(B76,dt_rea,2,FALSE)*E76*(volume_friction/1000),""))</f>
        <v/>
      </c>
      <c r="G76" s="32" t="str">
        <f>IFERROR(IF(D76=0,"",D76/F76),"")</f>
        <v/>
      </c>
      <c r="H76" s="71" t="str">
        <f t="shared" ref="H76:H85" si="56">IFERROR(IF(D76=0,"",D76/E76/(volume_friction/1000)),"")</f>
        <v/>
      </c>
      <c r="I76" s="91"/>
      <c r="J76" s="92"/>
      <c r="K76" s="14" t="str">
        <f t="shared" ref="K76:K85" si="57">IF(J76="","",IFERROR(VLOOKUP(B76,dt_rea,2,FALSE)*J76*(volume_friction/1000),""))</f>
        <v/>
      </c>
      <c r="L76" s="32" t="str">
        <f>IFERROR(IF(I76=0,"",I76/K76),"")</f>
        <v/>
      </c>
      <c r="M76" s="71" t="str">
        <f t="shared" ref="M76:M85" si="58">IFERROR(IF(I76=0,"",I76/J76/(volume_friction/1000)),"")</f>
        <v/>
      </c>
      <c r="N76" s="91"/>
      <c r="O76" s="92"/>
      <c r="P76" s="14" t="str">
        <f t="shared" ref="P76:P85" si="59">IF(O76="","",IFERROR(VLOOKUP(B76,dt_rea,2,FALSE)*O76*(volume_friction/1000),""))</f>
        <v/>
      </c>
      <c r="Q76" s="32" t="str">
        <f>IFERROR(IF(N76=0,"",N76/P76),"")</f>
        <v/>
      </c>
      <c r="R76" s="71" t="str">
        <f t="shared" ref="R76:R85" si="60">IFERROR(IF(N76=0,"",N76/O76/(volume_friction/1000)),"")</f>
        <v/>
      </c>
      <c r="S76" s="91"/>
      <c r="T76" s="92"/>
      <c r="U76" s="14" t="str">
        <f t="shared" ref="U76:U85" si="61">IF(T76="","",IFERROR(VLOOKUP(B76,dt_rea,2,FALSE)*T76*(volume_friction/1000),""))</f>
        <v/>
      </c>
      <c r="V76" s="32" t="str">
        <f>IFERROR(IF(S76=0,"",S76/U76),"")</f>
        <v/>
      </c>
      <c r="W76" s="71" t="str">
        <f t="shared" ref="W76:W85" si="62">IFERROR(IF(S76=0,"",S76/T76/(volume_friction/1000)),"")</f>
        <v/>
      </c>
      <c r="X76" s="62" t="str">
        <f>IF(AND(D76&lt;&gt;0,I76&lt;&gt;0,N76&lt;&gt;0,S76&lt;&gt;0),D76+I76+N76+S76,"")</f>
        <v/>
      </c>
      <c r="Y76" s="63" t="str">
        <f>IF(AND(E76&lt;&gt;0,J76&lt;&gt;0,O76&lt;&gt;0,T76&lt;&gt;0),E76+J76+O76+T76,"")</f>
        <v/>
      </c>
      <c r="Z76" s="14" t="str">
        <f t="shared" ref="Z76:Z85" si="63">IF(Y76="","",IFERROR(VLOOKUP(B76,dt_rea,2,FALSE)*Y76*(volume_friction/1000),""))</f>
        <v/>
      </c>
      <c r="AA76" s="32" t="str">
        <f>IFERROR(IF(X76=0,"",X76/Z76),"")</f>
        <v/>
      </c>
      <c r="AB76" s="71" t="str">
        <f t="shared" ref="AB76:AB85" si="64">IFERROR(IF(X76=0,"",X76/Y76/(volume_friction/1000)),"")</f>
        <v/>
      </c>
    </row>
    <row r="77" spans="1:28" ht="18" x14ac:dyDescent="0.25">
      <c r="A77" s="89"/>
      <c r="B77" s="90"/>
      <c r="C77" s="65" t="str">
        <f t="shared" si="54"/>
        <v/>
      </c>
      <c r="D77" s="91"/>
      <c r="E77" s="92"/>
      <c r="F77" s="14" t="str">
        <f t="shared" si="55"/>
        <v/>
      </c>
      <c r="G77" s="32" t="str">
        <f t="shared" ref="G77:G85" si="65">IFERROR(IF(D77=0,"",D77/F77),"")</f>
        <v/>
      </c>
      <c r="H77" s="71" t="str">
        <f t="shared" si="56"/>
        <v/>
      </c>
      <c r="I77" s="91"/>
      <c r="J77" s="92"/>
      <c r="K77" s="14" t="str">
        <f t="shared" si="57"/>
        <v/>
      </c>
      <c r="L77" s="32" t="str">
        <f t="shared" ref="L77:L85" si="66">IFERROR(IF(I77=0,"",I77/K77),"")</f>
        <v/>
      </c>
      <c r="M77" s="71" t="str">
        <f t="shared" si="58"/>
        <v/>
      </c>
      <c r="N77" s="91"/>
      <c r="O77" s="92"/>
      <c r="P77" s="14" t="str">
        <f t="shared" si="59"/>
        <v/>
      </c>
      <c r="Q77" s="32" t="str">
        <f t="shared" ref="Q77:Q85" si="67">IFERROR(IF(N77=0,"",N77/P77),"")</f>
        <v/>
      </c>
      <c r="R77" s="71" t="str">
        <f t="shared" si="60"/>
        <v/>
      </c>
      <c r="S77" s="91"/>
      <c r="T77" s="92"/>
      <c r="U77" s="14" t="str">
        <f t="shared" si="61"/>
        <v/>
      </c>
      <c r="V77" s="32" t="str">
        <f t="shared" ref="V77:V85" si="68">IFERROR(IF(S77=0,"",S77/U77),"")</f>
        <v/>
      </c>
      <c r="W77" s="71" t="str">
        <f t="shared" si="62"/>
        <v/>
      </c>
      <c r="X77" s="62" t="str">
        <f t="shared" ref="X77:X85" si="69">IF(AND(D77&lt;&gt;0,I77&lt;&gt;0,N77&lt;&gt;0,S77&lt;&gt;0),D77+I77+N77+S77,"")</f>
        <v/>
      </c>
      <c r="Y77" s="63" t="str">
        <f t="shared" ref="Y77:Y85" si="70">IF(AND(E77&lt;&gt;0,J77&lt;&gt;0,O77&lt;&gt;0,T77&lt;&gt;0),E77+J77+O77+T77,"")</f>
        <v/>
      </c>
      <c r="Z77" s="14" t="str">
        <f t="shared" si="63"/>
        <v/>
      </c>
      <c r="AA77" s="32" t="str">
        <f t="shared" ref="AA77:AA85" si="71">IFERROR(IF(X77=0,"",X77/Z77),"")</f>
        <v/>
      </c>
      <c r="AB77" s="71" t="str">
        <f t="shared" si="64"/>
        <v/>
      </c>
    </row>
    <row r="78" spans="1:28" ht="18" x14ac:dyDescent="0.25">
      <c r="A78" s="89"/>
      <c r="B78" s="90"/>
      <c r="C78" s="65" t="str">
        <f t="shared" si="54"/>
        <v/>
      </c>
      <c r="D78" s="91"/>
      <c r="E78" s="92"/>
      <c r="F78" s="14" t="str">
        <f t="shared" si="55"/>
        <v/>
      </c>
      <c r="G78" s="32" t="str">
        <f t="shared" si="65"/>
        <v/>
      </c>
      <c r="H78" s="71" t="str">
        <f t="shared" si="56"/>
        <v/>
      </c>
      <c r="I78" s="91"/>
      <c r="J78" s="92"/>
      <c r="K78" s="14" t="str">
        <f t="shared" si="57"/>
        <v/>
      </c>
      <c r="L78" s="32" t="str">
        <f t="shared" si="66"/>
        <v/>
      </c>
      <c r="M78" s="71" t="str">
        <f t="shared" si="58"/>
        <v/>
      </c>
      <c r="N78" s="91"/>
      <c r="O78" s="92"/>
      <c r="P78" s="14" t="str">
        <f t="shared" si="59"/>
        <v/>
      </c>
      <c r="Q78" s="32" t="str">
        <f t="shared" si="67"/>
        <v/>
      </c>
      <c r="R78" s="71" t="str">
        <f t="shared" si="60"/>
        <v/>
      </c>
      <c r="S78" s="91"/>
      <c r="T78" s="92"/>
      <c r="U78" s="14" t="str">
        <f t="shared" si="61"/>
        <v/>
      </c>
      <c r="V78" s="32" t="str">
        <f t="shared" si="68"/>
        <v/>
      </c>
      <c r="W78" s="71" t="str">
        <f t="shared" si="62"/>
        <v/>
      </c>
      <c r="X78" s="62" t="str">
        <f t="shared" si="69"/>
        <v/>
      </c>
      <c r="Y78" s="63" t="str">
        <f t="shared" si="70"/>
        <v/>
      </c>
      <c r="Z78" s="14" t="str">
        <f t="shared" si="63"/>
        <v/>
      </c>
      <c r="AA78" s="32" t="str">
        <f t="shared" si="71"/>
        <v/>
      </c>
      <c r="AB78" s="71" t="str">
        <f t="shared" si="64"/>
        <v/>
      </c>
    </row>
    <row r="79" spans="1:28" ht="18" x14ac:dyDescent="0.25">
      <c r="A79" s="89"/>
      <c r="B79" s="90"/>
      <c r="C79" s="65" t="str">
        <f t="shared" si="54"/>
        <v/>
      </c>
      <c r="D79" s="91"/>
      <c r="E79" s="92"/>
      <c r="F79" s="14" t="str">
        <f t="shared" si="55"/>
        <v/>
      </c>
      <c r="G79" s="32" t="str">
        <f t="shared" si="65"/>
        <v/>
      </c>
      <c r="H79" s="71" t="str">
        <f t="shared" si="56"/>
        <v/>
      </c>
      <c r="I79" s="91"/>
      <c r="J79" s="92"/>
      <c r="K79" s="14" t="str">
        <f t="shared" si="57"/>
        <v/>
      </c>
      <c r="L79" s="32" t="str">
        <f t="shared" si="66"/>
        <v/>
      </c>
      <c r="M79" s="71" t="str">
        <f t="shared" si="58"/>
        <v/>
      </c>
      <c r="N79" s="91"/>
      <c r="O79" s="92"/>
      <c r="P79" s="14" t="str">
        <f t="shared" si="59"/>
        <v/>
      </c>
      <c r="Q79" s="32" t="str">
        <f t="shared" si="67"/>
        <v/>
      </c>
      <c r="R79" s="71" t="str">
        <f t="shared" si="60"/>
        <v/>
      </c>
      <c r="S79" s="91"/>
      <c r="T79" s="92"/>
      <c r="U79" s="14" t="str">
        <f t="shared" si="61"/>
        <v/>
      </c>
      <c r="V79" s="32" t="str">
        <f t="shared" si="68"/>
        <v/>
      </c>
      <c r="W79" s="71" t="str">
        <f t="shared" si="62"/>
        <v/>
      </c>
      <c r="X79" s="62" t="str">
        <f t="shared" si="69"/>
        <v/>
      </c>
      <c r="Y79" s="63" t="str">
        <f t="shared" si="70"/>
        <v/>
      </c>
      <c r="Z79" s="14" t="str">
        <f t="shared" si="63"/>
        <v/>
      </c>
      <c r="AA79" s="32" t="str">
        <f t="shared" si="71"/>
        <v/>
      </c>
      <c r="AB79" s="71" t="str">
        <f t="shared" si="64"/>
        <v/>
      </c>
    </row>
    <row r="80" spans="1:28" ht="18" x14ac:dyDescent="0.25">
      <c r="A80" s="89"/>
      <c r="B80" s="90"/>
      <c r="C80" s="65" t="str">
        <f t="shared" si="54"/>
        <v/>
      </c>
      <c r="D80" s="91"/>
      <c r="E80" s="92"/>
      <c r="F80" s="14" t="str">
        <f t="shared" si="55"/>
        <v/>
      </c>
      <c r="G80" s="32" t="str">
        <f t="shared" si="65"/>
        <v/>
      </c>
      <c r="H80" s="71" t="str">
        <f t="shared" si="56"/>
        <v/>
      </c>
      <c r="I80" s="91"/>
      <c r="J80" s="92"/>
      <c r="K80" s="14" t="str">
        <f t="shared" si="57"/>
        <v/>
      </c>
      <c r="L80" s="32" t="str">
        <f t="shared" si="66"/>
        <v/>
      </c>
      <c r="M80" s="71" t="str">
        <f t="shared" si="58"/>
        <v/>
      </c>
      <c r="N80" s="91"/>
      <c r="O80" s="92"/>
      <c r="P80" s="14" t="str">
        <f t="shared" si="59"/>
        <v/>
      </c>
      <c r="Q80" s="32" t="str">
        <f t="shared" si="67"/>
        <v/>
      </c>
      <c r="R80" s="71" t="str">
        <f t="shared" si="60"/>
        <v/>
      </c>
      <c r="S80" s="91"/>
      <c r="T80" s="92"/>
      <c r="U80" s="14" t="str">
        <f t="shared" si="61"/>
        <v/>
      </c>
      <c r="V80" s="32" t="str">
        <f t="shared" si="68"/>
        <v/>
      </c>
      <c r="W80" s="71" t="str">
        <f t="shared" si="62"/>
        <v/>
      </c>
      <c r="X80" s="62" t="str">
        <f t="shared" si="69"/>
        <v/>
      </c>
      <c r="Y80" s="63" t="str">
        <f t="shared" si="70"/>
        <v/>
      </c>
      <c r="Z80" s="14" t="str">
        <f t="shared" si="63"/>
        <v/>
      </c>
      <c r="AA80" s="32" t="str">
        <f t="shared" si="71"/>
        <v/>
      </c>
      <c r="AB80" s="71" t="str">
        <f t="shared" si="64"/>
        <v/>
      </c>
    </row>
    <row r="81" spans="1:28" ht="18" x14ac:dyDescent="0.25">
      <c r="A81" s="89"/>
      <c r="B81" s="90"/>
      <c r="C81" s="65" t="str">
        <f t="shared" si="54"/>
        <v/>
      </c>
      <c r="D81" s="91"/>
      <c r="E81" s="92"/>
      <c r="F81" s="14" t="str">
        <f t="shared" si="55"/>
        <v/>
      </c>
      <c r="G81" s="32" t="str">
        <f t="shared" si="65"/>
        <v/>
      </c>
      <c r="H81" s="71" t="str">
        <f t="shared" si="56"/>
        <v/>
      </c>
      <c r="I81" s="91"/>
      <c r="J81" s="92"/>
      <c r="K81" s="14" t="str">
        <f t="shared" si="57"/>
        <v/>
      </c>
      <c r="L81" s="32" t="str">
        <f t="shared" si="66"/>
        <v/>
      </c>
      <c r="M81" s="71" t="str">
        <f t="shared" si="58"/>
        <v/>
      </c>
      <c r="N81" s="91"/>
      <c r="O81" s="92"/>
      <c r="P81" s="14" t="str">
        <f t="shared" si="59"/>
        <v/>
      </c>
      <c r="Q81" s="32" t="str">
        <f t="shared" si="67"/>
        <v/>
      </c>
      <c r="R81" s="71" t="str">
        <f t="shared" si="60"/>
        <v/>
      </c>
      <c r="S81" s="91"/>
      <c r="T81" s="92"/>
      <c r="U81" s="14" t="str">
        <f t="shared" si="61"/>
        <v/>
      </c>
      <c r="V81" s="32" t="str">
        <f t="shared" si="68"/>
        <v/>
      </c>
      <c r="W81" s="71" t="str">
        <f t="shared" si="62"/>
        <v/>
      </c>
      <c r="X81" s="62" t="str">
        <f t="shared" si="69"/>
        <v/>
      </c>
      <c r="Y81" s="63" t="str">
        <f t="shared" si="70"/>
        <v/>
      </c>
      <c r="Z81" s="14" t="str">
        <f t="shared" si="63"/>
        <v/>
      </c>
      <c r="AA81" s="32" t="str">
        <f t="shared" si="71"/>
        <v/>
      </c>
      <c r="AB81" s="71" t="str">
        <f t="shared" si="64"/>
        <v/>
      </c>
    </row>
    <row r="82" spans="1:28" ht="18" x14ac:dyDescent="0.25">
      <c r="A82" s="89"/>
      <c r="B82" s="90"/>
      <c r="C82" s="65" t="str">
        <f t="shared" si="54"/>
        <v/>
      </c>
      <c r="D82" s="91"/>
      <c r="E82" s="92"/>
      <c r="F82" s="14" t="str">
        <f t="shared" si="55"/>
        <v/>
      </c>
      <c r="G82" s="32" t="str">
        <f t="shared" si="65"/>
        <v/>
      </c>
      <c r="H82" s="71" t="str">
        <f t="shared" si="56"/>
        <v/>
      </c>
      <c r="I82" s="91"/>
      <c r="J82" s="92"/>
      <c r="K82" s="14" t="str">
        <f t="shared" si="57"/>
        <v/>
      </c>
      <c r="L82" s="32" t="str">
        <f t="shared" si="66"/>
        <v/>
      </c>
      <c r="M82" s="71" t="str">
        <f t="shared" si="58"/>
        <v/>
      </c>
      <c r="N82" s="91"/>
      <c r="O82" s="92"/>
      <c r="P82" s="14" t="str">
        <f t="shared" si="59"/>
        <v/>
      </c>
      <c r="Q82" s="32" t="str">
        <f t="shared" si="67"/>
        <v/>
      </c>
      <c r="R82" s="71" t="str">
        <f t="shared" si="60"/>
        <v/>
      </c>
      <c r="S82" s="91"/>
      <c r="T82" s="92"/>
      <c r="U82" s="14" t="str">
        <f t="shared" si="61"/>
        <v/>
      </c>
      <c r="V82" s="32" t="str">
        <f t="shared" si="68"/>
        <v/>
      </c>
      <c r="W82" s="71" t="str">
        <f t="shared" si="62"/>
        <v/>
      </c>
      <c r="X82" s="62" t="str">
        <f t="shared" si="69"/>
        <v/>
      </c>
      <c r="Y82" s="63" t="str">
        <f t="shared" si="70"/>
        <v/>
      </c>
      <c r="Z82" s="14" t="str">
        <f t="shared" si="63"/>
        <v/>
      </c>
      <c r="AA82" s="32" t="str">
        <f t="shared" si="71"/>
        <v/>
      </c>
      <c r="AB82" s="71" t="str">
        <f t="shared" si="64"/>
        <v/>
      </c>
    </row>
    <row r="83" spans="1:28" ht="18" x14ac:dyDescent="0.25">
      <c r="A83" s="89"/>
      <c r="B83" s="90"/>
      <c r="C83" s="65" t="str">
        <f t="shared" si="54"/>
        <v/>
      </c>
      <c r="D83" s="91"/>
      <c r="E83" s="92"/>
      <c r="F83" s="14" t="str">
        <f t="shared" si="55"/>
        <v/>
      </c>
      <c r="G83" s="32" t="str">
        <f t="shared" si="65"/>
        <v/>
      </c>
      <c r="H83" s="71" t="str">
        <f t="shared" si="56"/>
        <v/>
      </c>
      <c r="I83" s="91"/>
      <c r="J83" s="92"/>
      <c r="K83" s="14" t="str">
        <f t="shared" si="57"/>
        <v/>
      </c>
      <c r="L83" s="32" t="str">
        <f t="shared" si="66"/>
        <v/>
      </c>
      <c r="M83" s="71" t="str">
        <f t="shared" si="58"/>
        <v/>
      </c>
      <c r="N83" s="91"/>
      <c r="O83" s="92"/>
      <c r="P83" s="14" t="str">
        <f t="shared" si="59"/>
        <v/>
      </c>
      <c r="Q83" s="32" t="str">
        <f t="shared" si="67"/>
        <v/>
      </c>
      <c r="R83" s="71" t="str">
        <f t="shared" si="60"/>
        <v/>
      </c>
      <c r="S83" s="91"/>
      <c r="T83" s="92"/>
      <c r="U83" s="14" t="str">
        <f t="shared" si="61"/>
        <v/>
      </c>
      <c r="V83" s="32" t="str">
        <f t="shared" si="68"/>
        <v/>
      </c>
      <c r="W83" s="71" t="str">
        <f t="shared" si="62"/>
        <v/>
      </c>
      <c r="X83" s="62" t="str">
        <f t="shared" si="69"/>
        <v/>
      </c>
      <c r="Y83" s="63" t="str">
        <f t="shared" si="70"/>
        <v/>
      </c>
      <c r="Z83" s="14" t="str">
        <f t="shared" si="63"/>
        <v/>
      </c>
      <c r="AA83" s="32" t="str">
        <f t="shared" si="71"/>
        <v/>
      </c>
      <c r="AB83" s="71" t="str">
        <f t="shared" si="64"/>
        <v/>
      </c>
    </row>
    <row r="84" spans="1:28" ht="18" x14ac:dyDescent="0.25">
      <c r="A84" s="89"/>
      <c r="B84" s="90"/>
      <c r="C84" s="65" t="str">
        <f t="shared" si="54"/>
        <v/>
      </c>
      <c r="D84" s="91"/>
      <c r="E84" s="92"/>
      <c r="F84" s="14" t="str">
        <f t="shared" si="55"/>
        <v/>
      </c>
      <c r="G84" s="32" t="str">
        <f t="shared" si="65"/>
        <v/>
      </c>
      <c r="H84" s="71" t="str">
        <f t="shared" si="56"/>
        <v/>
      </c>
      <c r="I84" s="91"/>
      <c r="J84" s="92"/>
      <c r="K84" s="14" t="str">
        <f t="shared" si="57"/>
        <v/>
      </c>
      <c r="L84" s="32" t="str">
        <f t="shared" si="66"/>
        <v/>
      </c>
      <c r="M84" s="71" t="str">
        <f t="shared" si="58"/>
        <v/>
      </c>
      <c r="N84" s="91"/>
      <c r="O84" s="92"/>
      <c r="P84" s="14" t="str">
        <f t="shared" si="59"/>
        <v/>
      </c>
      <c r="Q84" s="32" t="str">
        <f t="shared" si="67"/>
        <v/>
      </c>
      <c r="R84" s="71" t="str">
        <f t="shared" si="60"/>
        <v/>
      </c>
      <c r="S84" s="91"/>
      <c r="T84" s="92"/>
      <c r="U84" s="14" t="str">
        <f t="shared" si="61"/>
        <v/>
      </c>
      <c r="V84" s="32" t="str">
        <f t="shared" si="68"/>
        <v/>
      </c>
      <c r="W84" s="71" t="str">
        <f t="shared" si="62"/>
        <v/>
      </c>
      <c r="X84" s="62" t="str">
        <f t="shared" si="69"/>
        <v/>
      </c>
      <c r="Y84" s="63" t="str">
        <f t="shared" si="70"/>
        <v/>
      </c>
      <c r="Z84" s="14" t="str">
        <f t="shared" si="63"/>
        <v/>
      </c>
      <c r="AA84" s="32" t="str">
        <f t="shared" si="71"/>
        <v/>
      </c>
      <c r="AB84" s="71" t="str">
        <f t="shared" si="64"/>
        <v/>
      </c>
    </row>
    <row r="85" spans="1:28" ht="18" x14ac:dyDescent="0.25">
      <c r="A85" s="89"/>
      <c r="B85" s="90"/>
      <c r="C85" s="65" t="str">
        <f t="shared" si="54"/>
        <v/>
      </c>
      <c r="D85" s="91"/>
      <c r="E85" s="92"/>
      <c r="F85" s="14" t="str">
        <f t="shared" si="55"/>
        <v/>
      </c>
      <c r="G85" s="32" t="str">
        <f t="shared" si="65"/>
        <v/>
      </c>
      <c r="H85" s="71" t="str">
        <f t="shared" si="56"/>
        <v/>
      </c>
      <c r="I85" s="91"/>
      <c r="J85" s="92"/>
      <c r="K85" s="14" t="str">
        <f t="shared" si="57"/>
        <v/>
      </c>
      <c r="L85" s="32" t="str">
        <f t="shared" si="66"/>
        <v/>
      </c>
      <c r="M85" s="71" t="str">
        <f t="shared" si="58"/>
        <v/>
      </c>
      <c r="N85" s="91"/>
      <c r="O85" s="92"/>
      <c r="P85" s="14" t="str">
        <f t="shared" si="59"/>
        <v/>
      </c>
      <c r="Q85" s="32" t="str">
        <f t="shared" si="67"/>
        <v/>
      </c>
      <c r="R85" s="71" t="str">
        <f t="shared" si="60"/>
        <v/>
      </c>
      <c r="S85" s="91"/>
      <c r="T85" s="92"/>
      <c r="U85" s="14" t="str">
        <f t="shared" si="61"/>
        <v/>
      </c>
      <c r="V85" s="32" t="str">
        <f t="shared" si="68"/>
        <v/>
      </c>
      <c r="W85" s="71" t="str">
        <f t="shared" si="62"/>
        <v/>
      </c>
      <c r="X85" s="62" t="str">
        <f t="shared" si="69"/>
        <v/>
      </c>
      <c r="Y85" s="63" t="str">
        <f t="shared" si="70"/>
        <v/>
      </c>
      <c r="Z85" s="14" t="str">
        <f t="shared" si="63"/>
        <v/>
      </c>
      <c r="AA85" s="32" t="str">
        <f t="shared" si="71"/>
        <v/>
      </c>
      <c r="AB85" s="71" t="str">
        <f t="shared" si="64"/>
        <v/>
      </c>
    </row>
    <row r="86" spans="1:28" x14ac:dyDescent="0.2">
      <c r="X86" s="33"/>
      <c r="Y86" s="33"/>
    </row>
    <row r="87" spans="1:28" x14ac:dyDescent="0.2">
      <c r="X87" s="33"/>
      <c r="Y87" s="33"/>
    </row>
    <row r="88" spans="1:28" ht="23.25" x14ac:dyDescent="0.35">
      <c r="A88" s="10" t="s">
        <v>56</v>
      </c>
      <c r="X88" s="33"/>
      <c r="Y88" s="33"/>
    </row>
    <row r="89" spans="1:28" ht="7.5" customHeight="1" x14ac:dyDescent="0.2">
      <c r="X89" s="33"/>
      <c r="Y89" s="33"/>
    </row>
    <row r="90" spans="1:28" ht="25.5" x14ac:dyDescent="0.2">
      <c r="A90" s="16" t="s">
        <v>34</v>
      </c>
      <c r="B90" s="16" t="s">
        <v>66</v>
      </c>
      <c r="C90" s="16" t="s">
        <v>65</v>
      </c>
      <c r="X90" s="33"/>
      <c r="Y90" s="33"/>
    </row>
    <row r="91" spans="1:28" x14ac:dyDescent="0.2">
      <c r="A91" s="19" t="s">
        <v>21</v>
      </c>
      <c r="B91" s="16">
        <v>8</v>
      </c>
      <c r="C91" s="16" t="s">
        <v>52</v>
      </c>
      <c r="X91" s="33"/>
      <c r="Y91" s="33"/>
    </row>
    <row r="92" spans="1:28" x14ac:dyDescent="0.2">
      <c r="A92" s="19" t="s">
        <v>22</v>
      </c>
      <c r="B92" s="16">
        <v>5</v>
      </c>
      <c r="C92" s="16" t="s">
        <v>52</v>
      </c>
      <c r="X92" s="33"/>
      <c r="Y92" s="33"/>
    </row>
    <row r="93" spans="1:28" x14ac:dyDescent="0.2">
      <c r="A93" s="20"/>
      <c r="B93" s="21"/>
      <c r="C93" s="21"/>
      <c r="D93" s="21"/>
      <c r="X93" s="33"/>
      <c r="Y93" s="33"/>
    </row>
    <row r="94" spans="1:28" s="4" customFormat="1" ht="15.75" x14ac:dyDescent="0.25">
      <c r="A94" s="67"/>
      <c r="B94" s="68"/>
      <c r="C94" s="73"/>
      <c r="D94" s="66" t="s">
        <v>24</v>
      </c>
      <c r="E94" s="68"/>
      <c r="F94" s="68"/>
      <c r="G94" s="68"/>
      <c r="H94" s="69"/>
      <c r="I94" s="66" t="s">
        <v>25</v>
      </c>
      <c r="J94" s="68"/>
      <c r="K94" s="68"/>
      <c r="L94" s="68"/>
      <c r="M94" s="69"/>
      <c r="N94" s="66" t="s">
        <v>26</v>
      </c>
      <c r="O94" s="68"/>
      <c r="P94" s="68"/>
      <c r="Q94" s="68"/>
      <c r="R94" s="68"/>
      <c r="S94" s="66" t="s">
        <v>27</v>
      </c>
      <c r="T94" s="68"/>
      <c r="U94" s="68"/>
      <c r="V94" s="68"/>
      <c r="W94" s="69"/>
      <c r="X94" s="75" t="s">
        <v>46</v>
      </c>
      <c r="Y94" s="70"/>
      <c r="Z94" s="68"/>
      <c r="AA94" s="68"/>
      <c r="AB94" s="69"/>
    </row>
    <row r="95" spans="1:28" s="72" customFormat="1" ht="45" x14ac:dyDescent="0.25">
      <c r="A95" s="22" t="s">
        <v>28</v>
      </c>
      <c r="B95" s="12" t="s">
        <v>30</v>
      </c>
      <c r="C95" s="74" t="s">
        <v>118</v>
      </c>
      <c r="D95" s="11" t="s">
        <v>38</v>
      </c>
      <c r="E95" s="12" t="s">
        <v>35</v>
      </c>
      <c r="F95" s="12" t="s">
        <v>37</v>
      </c>
      <c r="G95" s="12" t="s">
        <v>39</v>
      </c>
      <c r="H95" s="13" t="s">
        <v>119</v>
      </c>
      <c r="I95" s="11" t="s">
        <v>38</v>
      </c>
      <c r="J95" s="12" t="s">
        <v>35</v>
      </c>
      <c r="K95" s="12" t="s">
        <v>37</v>
      </c>
      <c r="L95" s="12" t="s">
        <v>39</v>
      </c>
      <c r="M95" s="13" t="s">
        <v>119</v>
      </c>
      <c r="N95" s="11" t="s">
        <v>38</v>
      </c>
      <c r="O95" s="12" t="s">
        <v>35</v>
      </c>
      <c r="P95" s="12" t="s">
        <v>37</v>
      </c>
      <c r="Q95" s="12" t="s">
        <v>39</v>
      </c>
      <c r="R95" s="12" t="s">
        <v>119</v>
      </c>
      <c r="S95" s="11" t="s">
        <v>38</v>
      </c>
      <c r="T95" s="12" t="s">
        <v>35</v>
      </c>
      <c r="U95" s="12" t="s">
        <v>37</v>
      </c>
      <c r="V95" s="12" t="s">
        <v>39</v>
      </c>
      <c r="W95" s="13" t="s">
        <v>119</v>
      </c>
      <c r="X95" s="64" t="s">
        <v>38</v>
      </c>
      <c r="Y95" s="64" t="s">
        <v>35</v>
      </c>
      <c r="Z95" s="12" t="s">
        <v>37</v>
      </c>
      <c r="AA95" s="12" t="s">
        <v>39</v>
      </c>
      <c r="AB95" s="13" t="s">
        <v>119</v>
      </c>
    </row>
    <row r="96" spans="1:28" ht="18" x14ac:dyDescent="0.25">
      <c r="A96" s="89"/>
      <c r="B96" s="90"/>
      <c r="C96" s="65" t="str">
        <f t="shared" ref="C96:C105" si="72">IFERROR(VLOOKUP(B96,dt_ssr,2,FALSE),"")</f>
        <v/>
      </c>
      <c r="D96" s="91"/>
      <c r="E96" s="92"/>
      <c r="F96" s="14" t="str">
        <f t="shared" ref="F96:F105" si="73">IF(E96="","",IFERROR(C96*E96*(volume_friction/1000),""))</f>
        <v/>
      </c>
      <c r="G96" s="32" t="str">
        <f>IFERROR(IF(D96=0,"",D96/F96),"")</f>
        <v/>
      </c>
      <c r="H96" s="71" t="str">
        <f t="shared" ref="H96:H105" si="74">IFERROR(IF(D96=0,"",D96/E96/(volume_friction/1000)),"")</f>
        <v/>
      </c>
      <c r="I96" s="91"/>
      <c r="J96" s="92"/>
      <c r="K96" s="14" t="str">
        <f t="shared" ref="K96:K105" si="75">IF(J96="","",IFERROR(C96*J96*(volume_friction/1000),""))</f>
        <v/>
      </c>
      <c r="L96" s="32" t="str">
        <f>IFERROR(IF(I96=0,"",I96/K96),"")</f>
        <v/>
      </c>
      <c r="M96" s="71" t="str">
        <f t="shared" ref="M96:M105" si="76">IFERROR(IF(I96=0,"",I96/J96/(volume_friction/1000)),"")</f>
        <v/>
      </c>
      <c r="N96" s="91"/>
      <c r="O96" s="92"/>
      <c r="P96" s="14" t="str">
        <f t="shared" ref="P96:P105" si="77">IF(O96="","",IFERROR(C96*O96*(volume_friction/1000),""))</f>
        <v/>
      </c>
      <c r="Q96" s="32" t="str">
        <f>IFERROR(IF(N96=0,"",N96/P96),"")</f>
        <v/>
      </c>
      <c r="R96" s="71" t="str">
        <f t="shared" ref="R96:R105" si="78">IFERROR(IF(N96=0,"",N96/O96/(volume_friction/1000)),"")</f>
        <v/>
      </c>
      <c r="S96" s="91"/>
      <c r="T96" s="92"/>
      <c r="U96" s="14" t="str">
        <f t="shared" ref="U96:U105" si="79">IF(T96="","",IFERROR(C96*T96*(volume_friction/1000),""))</f>
        <v/>
      </c>
      <c r="V96" s="32" t="str">
        <f>IFERROR(IF(S96=0,"",S96/U96),"")</f>
        <v/>
      </c>
      <c r="W96" s="71" t="str">
        <f t="shared" ref="W96:W105" si="80">IFERROR(IF(S96=0,"",S96/T96/(volume_friction/1000)),"")</f>
        <v/>
      </c>
      <c r="X96" s="62" t="str">
        <f>IF(AND(D96&lt;&gt;0,I96&lt;&gt;0,N96&lt;&gt;0,S96&lt;&gt;0),D96+I96+N96+S96,"")</f>
        <v/>
      </c>
      <c r="Y96" s="63" t="str">
        <f>IF(AND(E96&lt;&gt;0,J96&lt;&gt;0,O96&lt;&gt;0,T96&lt;&gt;0),E96+J96+O96+T96,"")</f>
        <v/>
      </c>
      <c r="Z96" s="14" t="str">
        <f t="shared" ref="Z96:Z105" si="81">IF(Y96="","",IFERROR(VLOOKUP(B96,dt_ssr,2,FALSE)*Y96*(volume_friction/1000),""))</f>
        <v/>
      </c>
      <c r="AA96" s="32" t="str">
        <f>IFERROR(IF(X96=0,"",X96/Z96),"")</f>
        <v/>
      </c>
      <c r="AB96" s="71" t="str">
        <f t="shared" ref="AB96:AB105" si="82">IFERROR(IF(X96=0,"",X96/Y96/(volume_friction/1000)),"")</f>
        <v/>
      </c>
    </row>
    <row r="97" spans="1:28" ht="18" x14ac:dyDescent="0.25">
      <c r="A97" s="89"/>
      <c r="B97" s="90"/>
      <c r="C97" s="65" t="str">
        <f t="shared" si="72"/>
        <v/>
      </c>
      <c r="D97" s="91"/>
      <c r="E97" s="92"/>
      <c r="F97" s="14" t="str">
        <f t="shared" si="73"/>
        <v/>
      </c>
      <c r="G97" s="32" t="str">
        <f>IFERROR(IF(D97=0,"",D97/F97),"")</f>
        <v/>
      </c>
      <c r="H97" s="71" t="str">
        <f t="shared" si="74"/>
        <v/>
      </c>
      <c r="I97" s="91"/>
      <c r="J97" s="92"/>
      <c r="K97" s="14" t="str">
        <f t="shared" si="75"/>
        <v/>
      </c>
      <c r="L97" s="32" t="str">
        <f t="shared" ref="L97:L105" si="83">IFERROR(IF(I97=0,"",I97/K97),"")</f>
        <v/>
      </c>
      <c r="M97" s="71" t="str">
        <f t="shared" si="76"/>
        <v/>
      </c>
      <c r="N97" s="91"/>
      <c r="O97" s="92"/>
      <c r="P97" s="14" t="str">
        <f t="shared" si="77"/>
        <v/>
      </c>
      <c r="Q97" s="32" t="str">
        <f t="shared" ref="Q97:Q105" si="84">IFERROR(IF(N97=0,"",N97/P97),"")</f>
        <v/>
      </c>
      <c r="R97" s="71" t="str">
        <f t="shared" si="78"/>
        <v/>
      </c>
      <c r="S97" s="91"/>
      <c r="T97" s="92"/>
      <c r="U97" s="14" t="str">
        <f t="shared" si="79"/>
        <v/>
      </c>
      <c r="V97" s="32" t="str">
        <f t="shared" ref="V97:V105" si="85">IFERROR(IF(S97=0,"",S97/U97),"")</f>
        <v/>
      </c>
      <c r="W97" s="71" t="str">
        <f t="shared" si="80"/>
        <v/>
      </c>
      <c r="X97" s="62" t="str">
        <f t="shared" ref="X97:X105" si="86">IF(AND(D97&lt;&gt;0,I97&lt;&gt;0,N97&lt;&gt;0,S97&lt;&gt;0),D97+I97+N97+S97,"")</f>
        <v/>
      </c>
      <c r="Y97" s="63" t="str">
        <f t="shared" ref="Y97:Y105" si="87">IF(AND(E97&lt;&gt;0,J97&lt;&gt;0,O97&lt;&gt;0,T97&lt;&gt;0),E97+J97+O97+T97,"")</f>
        <v/>
      </c>
      <c r="Z97" s="14" t="str">
        <f t="shared" si="81"/>
        <v/>
      </c>
      <c r="AA97" s="32" t="str">
        <f t="shared" ref="AA97:AA105" si="88">IFERROR(IF(X97=0,"",X97/Z97),"")</f>
        <v/>
      </c>
      <c r="AB97" s="71" t="str">
        <f t="shared" si="82"/>
        <v/>
      </c>
    </row>
    <row r="98" spans="1:28" ht="18" x14ac:dyDescent="0.25">
      <c r="A98" s="89"/>
      <c r="B98" s="90"/>
      <c r="C98" s="65" t="str">
        <f t="shared" si="72"/>
        <v/>
      </c>
      <c r="D98" s="91"/>
      <c r="E98" s="92"/>
      <c r="F98" s="14" t="str">
        <f t="shared" si="73"/>
        <v/>
      </c>
      <c r="G98" s="32" t="str">
        <f t="shared" ref="G98:G105" si="89">IFERROR(IF(D98=0,"",D98/F98),"")</f>
        <v/>
      </c>
      <c r="H98" s="71" t="str">
        <f t="shared" si="74"/>
        <v/>
      </c>
      <c r="I98" s="91"/>
      <c r="J98" s="92"/>
      <c r="K98" s="14" t="str">
        <f t="shared" si="75"/>
        <v/>
      </c>
      <c r="L98" s="32" t="str">
        <f t="shared" si="83"/>
        <v/>
      </c>
      <c r="M98" s="71" t="str">
        <f t="shared" si="76"/>
        <v/>
      </c>
      <c r="N98" s="91"/>
      <c r="O98" s="92"/>
      <c r="P98" s="14" t="str">
        <f t="shared" si="77"/>
        <v/>
      </c>
      <c r="Q98" s="32" t="str">
        <f t="shared" si="84"/>
        <v/>
      </c>
      <c r="R98" s="71" t="str">
        <f t="shared" si="78"/>
        <v/>
      </c>
      <c r="S98" s="91"/>
      <c r="T98" s="92"/>
      <c r="U98" s="14" t="str">
        <f t="shared" si="79"/>
        <v/>
      </c>
      <c r="V98" s="32" t="str">
        <f t="shared" si="85"/>
        <v/>
      </c>
      <c r="W98" s="71" t="str">
        <f t="shared" si="80"/>
        <v/>
      </c>
      <c r="X98" s="62" t="str">
        <f t="shared" si="86"/>
        <v/>
      </c>
      <c r="Y98" s="63" t="str">
        <f t="shared" si="87"/>
        <v/>
      </c>
      <c r="Z98" s="14" t="str">
        <f t="shared" si="81"/>
        <v/>
      </c>
      <c r="AA98" s="32" t="str">
        <f t="shared" si="88"/>
        <v/>
      </c>
      <c r="AB98" s="71" t="str">
        <f t="shared" si="82"/>
        <v/>
      </c>
    </row>
    <row r="99" spans="1:28" ht="18" x14ac:dyDescent="0.25">
      <c r="A99" s="89"/>
      <c r="B99" s="90"/>
      <c r="C99" s="65" t="str">
        <f t="shared" si="72"/>
        <v/>
      </c>
      <c r="D99" s="91"/>
      <c r="E99" s="92"/>
      <c r="F99" s="14" t="str">
        <f t="shared" si="73"/>
        <v/>
      </c>
      <c r="G99" s="32" t="str">
        <f t="shared" si="89"/>
        <v/>
      </c>
      <c r="H99" s="71" t="str">
        <f t="shared" si="74"/>
        <v/>
      </c>
      <c r="I99" s="91"/>
      <c r="J99" s="92"/>
      <c r="K99" s="14" t="str">
        <f t="shared" si="75"/>
        <v/>
      </c>
      <c r="L99" s="32" t="str">
        <f t="shared" si="83"/>
        <v/>
      </c>
      <c r="M99" s="71" t="str">
        <f t="shared" si="76"/>
        <v/>
      </c>
      <c r="N99" s="91"/>
      <c r="O99" s="92"/>
      <c r="P99" s="14" t="str">
        <f t="shared" si="77"/>
        <v/>
      </c>
      <c r="Q99" s="32" t="str">
        <f t="shared" si="84"/>
        <v/>
      </c>
      <c r="R99" s="71" t="str">
        <f t="shared" si="78"/>
        <v/>
      </c>
      <c r="S99" s="91"/>
      <c r="T99" s="92"/>
      <c r="U99" s="14" t="str">
        <f t="shared" si="79"/>
        <v/>
      </c>
      <c r="V99" s="32" t="str">
        <f t="shared" si="85"/>
        <v/>
      </c>
      <c r="W99" s="71" t="str">
        <f t="shared" si="80"/>
        <v/>
      </c>
      <c r="X99" s="62" t="str">
        <f t="shared" si="86"/>
        <v/>
      </c>
      <c r="Y99" s="63" t="str">
        <f t="shared" si="87"/>
        <v/>
      </c>
      <c r="Z99" s="14" t="str">
        <f t="shared" si="81"/>
        <v/>
      </c>
      <c r="AA99" s="32" t="str">
        <f t="shared" si="88"/>
        <v/>
      </c>
      <c r="AB99" s="71" t="str">
        <f t="shared" si="82"/>
        <v/>
      </c>
    </row>
    <row r="100" spans="1:28" ht="18" x14ac:dyDescent="0.25">
      <c r="A100" s="89"/>
      <c r="B100" s="90"/>
      <c r="C100" s="65" t="str">
        <f t="shared" si="72"/>
        <v/>
      </c>
      <c r="D100" s="91"/>
      <c r="E100" s="92"/>
      <c r="F100" s="14" t="str">
        <f t="shared" si="73"/>
        <v/>
      </c>
      <c r="G100" s="32" t="str">
        <f t="shared" si="89"/>
        <v/>
      </c>
      <c r="H100" s="71" t="str">
        <f t="shared" si="74"/>
        <v/>
      </c>
      <c r="I100" s="91"/>
      <c r="J100" s="92"/>
      <c r="K100" s="14" t="str">
        <f t="shared" si="75"/>
        <v/>
      </c>
      <c r="L100" s="32" t="str">
        <f t="shared" si="83"/>
        <v/>
      </c>
      <c r="M100" s="71" t="str">
        <f t="shared" si="76"/>
        <v/>
      </c>
      <c r="N100" s="91"/>
      <c r="O100" s="92"/>
      <c r="P100" s="14" t="str">
        <f t="shared" si="77"/>
        <v/>
      </c>
      <c r="Q100" s="32" t="str">
        <f t="shared" si="84"/>
        <v/>
      </c>
      <c r="R100" s="71" t="str">
        <f t="shared" si="78"/>
        <v/>
      </c>
      <c r="S100" s="91"/>
      <c r="T100" s="92"/>
      <c r="U100" s="14" t="str">
        <f t="shared" si="79"/>
        <v/>
      </c>
      <c r="V100" s="32" t="str">
        <f t="shared" si="85"/>
        <v/>
      </c>
      <c r="W100" s="71" t="str">
        <f t="shared" si="80"/>
        <v/>
      </c>
      <c r="X100" s="62" t="str">
        <f t="shared" si="86"/>
        <v/>
      </c>
      <c r="Y100" s="63" t="str">
        <f t="shared" si="87"/>
        <v/>
      </c>
      <c r="Z100" s="14" t="str">
        <f t="shared" si="81"/>
        <v/>
      </c>
      <c r="AA100" s="32" t="str">
        <f t="shared" si="88"/>
        <v/>
      </c>
      <c r="AB100" s="71" t="str">
        <f t="shared" si="82"/>
        <v/>
      </c>
    </row>
    <row r="101" spans="1:28" ht="18" x14ac:dyDescent="0.25">
      <c r="A101" s="89"/>
      <c r="B101" s="90"/>
      <c r="C101" s="65" t="str">
        <f t="shared" si="72"/>
        <v/>
      </c>
      <c r="D101" s="91"/>
      <c r="E101" s="92"/>
      <c r="F101" s="14" t="str">
        <f t="shared" si="73"/>
        <v/>
      </c>
      <c r="G101" s="32" t="str">
        <f t="shared" si="89"/>
        <v/>
      </c>
      <c r="H101" s="71" t="str">
        <f t="shared" si="74"/>
        <v/>
      </c>
      <c r="I101" s="91"/>
      <c r="J101" s="92"/>
      <c r="K101" s="14" t="str">
        <f t="shared" si="75"/>
        <v/>
      </c>
      <c r="L101" s="32" t="str">
        <f t="shared" si="83"/>
        <v/>
      </c>
      <c r="M101" s="71" t="str">
        <f t="shared" si="76"/>
        <v/>
      </c>
      <c r="N101" s="91"/>
      <c r="O101" s="92"/>
      <c r="P101" s="14" t="str">
        <f t="shared" si="77"/>
        <v/>
      </c>
      <c r="Q101" s="32" t="str">
        <f t="shared" si="84"/>
        <v/>
      </c>
      <c r="R101" s="71" t="str">
        <f t="shared" si="78"/>
        <v/>
      </c>
      <c r="S101" s="91"/>
      <c r="T101" s="92"/>
      <c r="U101" s="14" t="str">
        <f t="shared" si="79"/>
        <v/>
      </c>
      <c r="V101" s="32" t="str">
        <f t="shared" si="85"/>
        <v/>
      </c>
      <c r="W101" s="71" t="str">
        <f t="shared" si="80"/>
        <v/>
      </c>
      <c r="X101" s="62" t="str">
        <f t="shared" si="86"/>
        <v/>
      </c>
      <c r="Y101" s="63" t="str">
        <f t="shared" si="87"/>
        <v/>
      </c>
      <c r="Z101" s="14" t="str">
        <f t="shared" si="81"/>
        <v/>
      </c>
      <c r="AA101" s="32" t="str">
        <f t="shared" si="88"/>
        <v/>
      </c>
      <c r="AB101" s="71" t="str">
        <f t="shared" si="82"/>
        <v/>
      </c>
    </row>
    <row r="102" spans="1:28" ht="18" x14ac:dyDescent="0.25">
      <c r="A102" s="89"/>
      <c r="B102" s="90"/>
      <c r="C102" s="65" t="str">
        <f t="shared" si="72"/>
        <v/>
      </c>
      <c r="D102" s="91"/>
      <c r="E102" s="92"/>
      <c r="F102" s="14" t="str">
        <f t="shared" si="73"/>
        <v/>
      </c>
      <c r="G102" s="32" t="str">
        <f t="shared" si="89"/>
        <v/>
      </c>
      <c r="H102" s="71" t="str">
        <f t="shared" si="74"/>
        <v/>
      </c>
      <c r="I102" s="91"/>
      <c r="J102" s="92"/>
      <c r="K102" s="14" t="str">
        <f t="shared" si="75"/>
        <v/>
      </c>
      <c r="L102" s="32" t="str">
        <f t="shared" si="83"/>
        <v/>
      </c>
      <c r="M102" s="71" t="str">
        <f t="shared" si="76"/>
        <v/>
      </c>
      <c r="N102" s="91"/>
      <c r="O102" s="92"/>
      <c r="P102" s="14" t="str">
        <f t="shared" si="77"/>
        <v/>
      </c>
      <c r="Q102" s="32" t="str">
        <f t="shared" si="84"/>
        <v/>
      </c>
      <c r="R102" s="71" t="str">
        <f t="shared" si="78"/>
        <v/>
      </c>
      <c r="S102" s="91"/>
      <c r="T102" s="92"/>
      <c r="U102" s="14" t="str">
        <f t="shared" si="79"/>
        <v/>
      </c>
      <c r="V102" s="32" t="str">
        <f t="shared" si="85"/>
        <v/>
      </c>
      <c r="W102" s="71" t="str">
        <f t="shared" si="80"/>
        <v/>
      </c>
      <c r="X102" s="62" t="str">
        <f t="shared" si="86"/>
        <v/>
      </c>
      <c r="Y102" s="63" t="str">
        <f t="shared" si="87"/>
        <v/>
      </c>
      <c r="Z102" s="14" t="str">
        <f t="shared" si="81"/>
        <v/>
      </c>
      <c r="AA102" s="32" t="str">
        <f t="shared" si="88"/>
        <v/>
      </c>
      <c r="AB102" s="71" t="str">
        <f t="shared" si="82"/>
        <v/>
      </c>
    </row>
    <row r="103" spans="1:28" ht="18" x14ac:dyDescent="0.25">
      <c r="A103" s="89"/>
      <c r="B103" s="90"/>
      <c r="C103" s="65" t="str">
        <f t="shared" si="72"/>
        <v/>
      </c>
      <c r="D103" s="91"/>
      <c r="E103" s="92"/>
      <c r="F103" s="14" t="str">
        <f t="shared" si="73"/>
        <v/>
      </c>
      <c r="G103" s="32" t="str">
        <f t="shared" si="89"/>
        <v/>
      </c>
      <c r="H103" s="71" t="str">
        <f t="shared" si="74"/>
        <v/>
      </c>
      <c r="I103" s="91"/>
      <c r="J103" s="92"/>
      <c r="K103" s="14" t="str">
        <f t="shared" si="75"/>
        <v/>
      </c>
      <c r="L103" s="32" t="str">
        <f t="shared" si="83"/>
        <v/>
      </c>
      <c r="M103" s="71" t="str">
        <f t="shared" si="76"/>
        <v/>
      </c>
      <c r="N103" s="91"/>
      <c r="O103" s="92"/>
      <c r="P103" s="14" t="str">
        <f t="shared" si="77"/>
        <v/>
      </c>
      <c r="Q103" s="32" t="str">
        <f t="shared" si="84"/>
        <v/>
      </c>
      <c r="R103" s="71" t="str">
        <f t="shared" si="78"/>
        <v/>
      </c>
      <c r="S103" s="91"/>
      <c r="T103" s="92"/>
      <c r="U103" s="14" t="str">
        <f t="shared" si="79"/>
        <v/>
      </c>
      <c r="V103" s="32" t="str">
        <f t="shared" si="85"/>
        <v/>
      </c>
      <c r="W103" s="71" t="str">
        <f t="shared" si="80"/>
        <v/>
      </c>
      <c r="X103" s="62" t="str">
        <f t="shared" si="86"/>
        <v/>
      </c>
      <c r="Y103" s="63" t="str">
        <f t="shared" si="87"/>
        <v/>
      </c>
      <c r="Z103" s="14" t="str">
        <f t="shared" si="81"/>
        <v/>
      </c>
      <c r="AA103" s="32" t="str">
        <f t="shared" si="88"/>
        <v/>
      </c>
      <c r="AB103" s="71" t="str">
        <f t="shared" si="82"/>
        <v/>
      </c>
    </row>
    <row r="104" spans="1:28" ht="18" x14ac:dyDescent="0.25">
      <c r="A104" s="89"/>
      <c r="B104" s="90"/>
      <c r="C104" s="65" t="str">
        <f t="shared" si="72"/>
        <v/>
      </c>
      <c r="D104" s="91"/>
      <c r="E104" s="92"/>
      <c r="F104" s="14" t="str">
        <f t="shared" si="73"/>
        <v/>
      </c>
      <c r="G104" s="32" t="str">
        <f t="shared" si="89"/>
        <v/>
      </c>
      <c r="H104" s="71" t="str">
        <f t="shared" si="74"/>
        <v/>
      </c>
      <c r="I104" s="91"/>
      <c r="J104" s="92"/>
      <c r="K104" s="14" t="str">
        <f t="shared" si="75"/>
        <v/>
      </c>
      <c r="L104" s="32" t="str">
        <f t="shared" si="83"/>
        <v/>
      </c>
      <c r="M104" s="71" t="str">
        <f t="shared" si="76"/>
        <v/>
      </c>
      <c r="N104" s="91"/>
      <c r="O104" s="92"/>
      <c r="P104" s="14" t="str">
        <f t="shared" si="77"/>
        <v/>
      </c>
      <c r="Q104" s="32" t="str">
        <f t="shared" si="84"/>
        <v/>
      </c>
      <c r="R104" s="71" t="str">
        <f t="shared" si="78"/>
        <v/>
      </c>
      <c r="S104" s="91"/>
      <c r="T104" s="92"/>
      <c r="U104" s="14" t="str">
        <f t="shared" si="79"/>
        <v/>
      </c>
      <c r="V104" s="32" t="str">
        <f t="shared" si="85"/>
        <v/>
      </c>
      <c r="W104" s="71" t="str">
        <f t="shared" si="80"/>
        <v/>
      </c>
      <c r="X104" s="62" t="str">
        <f t="shared" si="86"/>
        <v/>
      </c>
      <c r="Y104" s="63" t="str">
        <f t="shared" si="87"/>
        <v/>
      </c>
      <c r="Z104" s="14" t="str">
        <f t="shared" si="81"/>
        <v/>
      </c>
      <c r="AA104" s="32" t="str">
        <f t="shared" si="88"/>
        <v/>
      </c>
      <c r="AB104" s="71" t="str">
        <f t="shared" si="82"/>
        <v/>
      </c>
    </row>
    <row r="105" spans="1:28" ht="18" x14ac:dyDescent="0.25">
      <c r="A105" s="89"/>
      <c r="B105" s="90"/>
      <c r="C105" s="65" t="str">
        <f t="shared" si="72"/>
        <v/>
      </c>
      <c r="D105" s="91"/>
      <c r="E105" s="92"/>
      <c r="F105" s="14" t="str">
        <f t="shared" si="73"/>
        <v/>
      </c>
      <c r="G105" s="32" t="str">
        <f t="shared" si="89"/>
        <v/>
      </c>
      <c r="H105" s="71" t="str">
        <f t="shared" si="74"/>
        <v/>
      </c>
      <c r="I105" s="91"/>
      <c r="J105" s="92"/>
      <c r="K105" s="14" t="str">
        <f t="shared" si="75"/>
        <v/>
      </c>
      <c r="L105" s="32" t="str">
        <f t="shared" si="83"/>
        <v/>
      </c>
      <c r="M105" s="71" t="str">
        <f t="shared" si="76"/>
        <v/>
      </c>
      <c r="N105" s="91"/>
      <c r="O105" s="92"/>
      <c r="P105" s="14" t="str">
        <f t="shared" si="77"/>
        <v/>
      </c>
      <c r="Q105" s="32" t="str">
        <f t="shared" si="84"/>
        <v/>
      </c>
      <c r="R105" s="71" t="str">
        <f t="shared" si="78"/>
        <v/>
      </c>
      <c r="S105" s="91"/>
      <c r="T105" s="92"/>
      <c r="U105" s="14" t="str">
        <f t="shared" si="79"/>
        <v/>
      </c>
      <c r="V105" s="32" t="str">
        <f t="shared" si="85"/>
        <v/>
      </c>
      <c r="W105" s="71" t="str">
        <f t="shared" si="80"/>
        <v/>
      </c>
      <c r="X105" s="62" t="str">
        <f t="shared" si="86"/>
        <v/>
      </c>
      <c r="Y105" s="63" t="str">
        <f t="shared" si="87"/>
        <v/>
      </c>
      <c r="Z105" s="14" t="str">
        <f t="shared" si="81"/>
        <v/>
      </c>
      <c r="AA105" s="32" t="str">
        <f t="shared" si="88"/>
        <v/>
      </c>
      <c r="AB105" s="71" t="str">
        <f t="shared" si="82"/>
        <v/>
      </c>
    </row>
    <row r="106" spans="1:28" x14ac:dyDescent="0.2">
      <c r="A106" s="20"/>
      <c r="B106" s="21"/>
      <c r="C106" s="21"/>
      <c r="D106" s="21"/>
      <c r="X106" s="33"/>
      <c r="Y106" s="33"/>
    </row>
    <row r="107" spans="1:28" x14ac:dyDescent="0.2">
      <c r="X107" s="33"/>
      <c r="Y107" s="33"/>
    </row>
    <row r="108" spans="1:28" ht="23.25" x14ac:dyDescent="0.35">
      <c r="A108" s="10" t="s">
        <v>57</v>
      </c>
      <c r="X108" s="33"/>
      <c r="Y108" s="33"/>
    </row>
    <row r="109" spans="1:28" ht="7.5" customHeight="1" x14ac:dyDescent="0.2">
      <c r="X109" s="33"/>
      <c r="Y109" s="33"/>
    </row>
    <row r="110" spans="1:28" ht="25.5" x14ac:dyDescent="0.2">
      <c r="A110" s="16" t="s">
        <v>34</v>
      </c>
      <c r="B110" s="16" t="s">
        <v>66</v>
      </c>
      <c r="C110" s="16" t="s">
        <v>65</v>
      </c>
      <c r="X110" s="33"/>
      <c r="Y110" s="33"/>
    </row>
    <row r="111" spans="1:28" x14ac:dyDescent="0.2">
      <c r="A111" s="19" t="s">
        <v>2</v>
      </c>
      <c r="B111" s="16">
        <v>7</v>
      </c>
      <c r="C111" s="16" t="s">
        <v>52</v>
      </c>
      <c r="X111" s="33"/>
      <c r="Y111" s="33"/>
    </row>
    <row r="112" spans="1:28" x14ac:dyDescent="0.2">
      <c r="A112" s="19" t="s">
        <v>128</v>
      </c>
      <c r="B112" s="16">
        <v>4</v>
      </c>
      <c r="C112" s="16" t="s">
        <v>52</v>
      </c>
      <c r="D112" s="116" t="s">
        <v>129</v>
      </c>
      <c r="X112" s="33"/>
      <c r="Y112" s="33"/>
    </row>
    <row r="113" spans="1:28" x14ac:dyDescent="0.2">
      <c r="X113" s="33"/>
      <c r="Y113" s="33"/>
    </row>
    <row r="114" spans="1:28" s="4" customFormat="1" ht="15.75" x14ac:dyDescent="0.25">
      <c r="A114" s="67"/>
      <c r="B114" s="68"/>
      <c r="C114" s="73"/>
      <c r="D114" s="66" t="s">
        <v>24</v>
      </c>
      <c r="E114" s="68"/>
      <c r="F114" s="68"/>
      <c r="G114" s="68"/>
      <c r="H114" s="69"/>
      <c r="I114" s="66" t="s">
        <v>25</v>
      </c>
      <c r="J114" s="68"/>
      <c r="K114" s="68"/>
      <c r="L114" s="68"/>
      <c r="M114" s="69"/>
      <c r="N114" s="66" t="s">
        <v>26</v>
      </c>
      <c r="O114" s="68"/>
      <c r="P114" s="68"/>
      <c r="Q114" s="68"/>
      <c r="R114" s="68"/>
      <c r="S114" s="66" t="s">
        <v>27</v>
      </c>
      <c r="T114" s="68"/>
      <c r="U114" s="68"/>
      <c r="V114" s="68"/>
      <c r="W114" s="69"/>
      <c r="X114" s="75" t="s">
        <v>46</v>
      </c>
      <c r="Y114" s="70"/>
      <c r="Z114" s="68"/>
      <c r="AA114" s="68"/>
      <c r="AB114" s="69"/>
    </row>
    <row r="115" spans="1:28" s="72" customFormat="1" ht="45" x14ac:dyDescent="0.25">
      <c r="A115" s="22" t="s">
        <v>28</v>
      </c>
      <c r="B115" s="12" t="s">
        <v>30</v>
      </c>
      <c r="C115" s="74" t="s">
        <v>118</v>
      </c>
      <c r="D115" s="11" t="s">
        <v>38</v>
      </c>
      <c r="E115" s="12" t="s">
        <v>35</v>
      </c>
      <c r="F115" s="12" t="s">
        <v>37</v>
      </c>
      <c r="G115" s="12" t="s">
        <v>39</v>
      </c>
      <c r="H115" s="13" t="s">
        <v>119</v>
      </c>
      <c r="I115" s="11" t="s">
        <v>38</v>
      </c>
      <c r="J115" s="12" t="s">
        <v>35</v>
      </c>
      <c r="K115" s="12" t="s">
        <v>37</v>
      </c>
      <c r="L115" s="12" t="s">
        <v>39</v>
      </c>
      <c r="M115" s="13" t="s">
        <v>119</v>
      </c>
      <c r="N115" s="11" t="s">
        <v>38</v>
      </c>
      <c r="O115" s="12" t="s">
        <v>35</v>
      </c>
      <c r="P115" s="12" t="s">
        <v>37</v>
      </c>
      <c r="Q115" s="12" t="s">
        <v>39</v>
      </c>
      <c r="R115" s="12" t="s">
        <v>119</v>
      </c>
      <c r="S115" s="11" t="s">
        <v>38</v>
      </c>
      <c r="T115" s="12" t="s">
        <v>35</v>
      </c>
      <c r="U115" s="12" t="s">
        <v>37</v>
      </c>
      <c r="V115" s="12" t="s">
        <v>39</v>
      </c>
      <c r="W115" s="13" t="s">
        <v>119</v>
      </c>
      <c r="X115" s="64" t="s">
        <v>38</v>
      </c>
      <c r="Y115" s="64" t="s">
        <v>35</v>
      </c>
      <c r="Z115" s="12" t="s">
        <v>37</v>
      </c>
      <c r="AA115" s="12" t="s">
        <v>39</v>
      </c>
      <c r="AB115" s="13" t="s">
        <v>119</v>
      </c>
    </row>
    <row r="116" spans="1:28" ht="18" x14ac:dyDescent="0.25">
      <c r="A116" s="89"/>
      <c r="B116" s="90"/>
      <c r="C116" s="65" t="str">
        <f t="shared" ref="C116:C125" si="90">IFERROR(VLOOKUP(B116,dt_sld,2,FALSE),"")</f>
        <v/>
      </c>
      <c r="D116" s="91"/>
      <c r="E116" s="92"/>
      <c r="F116" s="14" t="str">
        <f t="shared" ref="F116:F125" si="91">IF(E116="","",IFERROR(VLOOKUP(B116,dt_sld,2,FALSE)*E116*(volume_friction/1000),""))</f>
        <v/>
      </c>
      <c r="G116" s="32" t="str">
        <f>IFERROR(IF(D116=0,"",D116/F116),"")</f>
        <v/>
      </c>
      <c r="H116" s="71" t="str">
        <f t="shared" ref="H116:H125" si="92">IFERROR(IF(D116=0,"",D116/E116/(volume_friction/1000)),"")</f>
        <v/>
      </c>
      <c r="I116" s="91"/>
      <c r="J116" s="92"/>
      <c r="K116" s="14" t="str">
        <f t="shared" ref="K116:K125" si="93">IF(J116="","",IFERROR(VLOOKUP(B116,dt_sld,2,FALSE)*J116*(volume_friction/1000),""))</f>
        <v/>
      </c>
      <c r="L116" s="32" t="str">
        <f>IFERROR(IF(I116=0,"",I116/K116),"")</f>
        <v/>
      </c>
      <c r="M116" s="71" t="str">
        <f t="shared" ref="M116:M125" si="94">IFERROR(IF(I116=0,"",I116/J116/(volume_friction/1000)),"")</f>
        <v/>
      </c>
      <c r="N116" s="91"/>
      <c r="O116" s="92"/>
      <c r="P116" s="14" t="str">
        <f t="shared" ref="P116:P125" si="95">IF(O116="","",IFERROR(VLOOKUP(B116,dt_sld,2,FALSE)*O116*(volume_friction/1000),""))</f>
        <v/>
      </c>
      <c r="Q116" s="32" t="str">
        <f>IFERROR(IF(N116=0,"",N116/P116),"")</f>
        <v/>
      </c>
      <c r="R116" s="71" t="str">
        <f t="shared" ref="R116:R125" si="96">IFERROR(IF(N116=0,"",N116/O116/(volume_friction/1000)),"")</f>
        <v/>
      </c>
      <c r="S116" s="91"/>
      <c r="T116" s="92"/>
      <c r="U116" s="14" t="str">
        <f t="shared" ref="U116:U125" si="97">IF(T116="","",IFERROR(VLOOKUP(B116,dt_sld,2,FALSE)*T116*(volume_friction/1000),""))</f>
        <v/>
      </c>
      <c r="V116" s="32" t="str">
        <f>IFERROR(IF(S116=0,"",S116/U116),"")</f>
        <v/>
      </c>
      <c r="W116" s="71" t="str">
        <f t="shared" ref="W116:W125" si="98">IFERROR(IF(S116=0,"",S116/T116/(volume_friction/1000)),"")</f>
        <v/>
      </c>
      <c r="X116" s="62" t="str">
        <f>IF(AND(D116&lt;&gt;0,I116&lt;&gt;0,N116&lt;&gt;0,S116&lt;&gt;0),D116+I116+N116+S116,"")</f>
        <v/>
      </c>
      <c r="Y116" s="63" t="str">
        <f>IF(AND(E116&lt;&gt;0,J116&lt;&gt;0,O116&lt;&gt;0,T116&lt;&gt;0),E116+J116+O116+T116,"")</f>
        <v/>
      </c>
      <c r="Z116" s="14" t="str">
        <f t="shared" ref="Z116:Z125" si="99">IF(Y116="","",IFERROR(VLOOKUP(B116,dt_sld,2,FALSE)*Y116*(volume_friction/1000),""))</f>
        <v/>
      </c>
      <c r="AA116" s="32" t="str">
        <f>IFERROR(IF(X116=0,"",X116/Z116),"")</f>
        <v/>
      </c>
      <c r="AB116" s="71" t="str">
        <f t="shared" ref="AB116:AB125" si="100">IFERROR(IF(X116=0,"",X116/Y116/(volume_friction/1000)),"")</f>
        <v/>
      </c>
    </row>
    <row r="117" spans="1:28" ht="18" x14ac:dyDescent="0.25">
      <c r="A117" s="89"/>
      <c r="B117" s="90"/>
      <c r="C117" s="65" t="str">
        <f t="shared" si="90"/>
        <v/>
      </c>
      <c r="D117" s="91"/>
      <c r="E117" s="92"/>
      <c r="F117" s="14" t="str">
        <f t="shared" si="91"/>
        <v/>
      </c>
      <c r="G117" s="32" t="str">
        <f t="shared" ref="G117:G125" si="101">IFERROR(IF(D117=0,"",D117/F117),"")</f>
        <v/>
      </c>
      <c r="H117" s="71" t="str">
        <f t="shared" si="92"/>
        <v/>
      </c>
      <c r="I117" s="91"/>
      <c r="J117" s="92"/>
      <c r="K117" s="14" t="str">
        <f t="shared" si="93"/>
        <v/>
      </c>
      <c r="L117" s="32" t="str">
        <f t="shared" ref="L117:L125" si="102">IFERROR(IF(I117=0,"",I117/K117),"")</f>
        <v/>
      </c>
      <c r="M117" s="71" t="str">
        <f t="shared" si="94"/>
        <v/>
      </c>
      <c r="N117" s="91"/>
      <c r="O117" s="92"/>
      <c r="P117" s="14" t="str">
        <f t="shared" si="95"/>
        <v/>
      </c>
      <c r="Q117" s="32" t="str">
        <f t="shared" ref="Q117:Q125" si="103">IFERROR(IF(N117=0,"",N117/P117),"")</f>
        <v/>
      </c>
      <c r="R117" s="71" t="str">
        <f t="shared" si="96"/>
        <v/>
      </c>
      <c r="S117" s="91"/>
      <c r="T117" s="92"/>
      <c r="U117" s="14" t="str">
        <f t="shared" si="97"/>
        <v/>
      </c>
      <c r="V117" s="32" t="str">
        <f t="shared" ref="V117:V125" si="104">IFERROR(IF(S117=0,"",S117/U117),"")</f>
        <v/>
      </c>
      <c r="W117" s="71" t="str">
        <f t="shared" si="98"/>
        <v/>
      </c>
      <c r="X117" s="62" t="str">
        <f t="shared" ref="X117:X125" si="105">IF(AND(D117&lt;&gt;0,I117&lt;&gt;0,N117&lt;&gt;0,S117&lt;&gt;0),D117+I117+N117+S117,"")</f>
        <v/>
      </c>
      <c r="Y117" s="63" t="str">
        <f t="shared" ref="Y117:Y125" si="106">IF(AND(E117&lt;&gt;0,J117&lt;&gt;0,O117&lt;&gt;0,T117&lt;&gt;0),E117+J117+O117+T117,"")</f>
        <v/>
      </c>
      <c r="Z117" s="14" t="str">
        <f t="shared" si="99"/>
        <v/>
      </c>
      <c r="AA117" s="32" t="str">
        <f t="shared" ref="AA117:AA125" si="107">IFERROR(IF(X117=0,"",X117/Z117),"")</f>
        <v/>
      </c>
      <c r="AB117" s="71" t="str">
        <f t="shared" si="100"/>
        <v/>
      </c>
    </row>
    <row r="118" spans="1:28" ht="18" x14ac:dyDescent="0.25">
      <c r="A118" s="89"/>
      <c r="B118" s="90"/>
      <c r="C118" s="65" t="str">
        <f t="shared" si="90"/>
        <v/>
      </c>
      <c r="D118" s="91"/>
      <c r="E118" s="92"/>
      <c r="F118" s="14" t="str">
        <f t="shared" si="91"/>
        <v/>
      </c>
      <c r="G118" s="32" t="str">
        <f t="shared" si="101"/>
        <v/>
      </c>
      <c r="H118" s="71" t="str">
        <f t="shared" si="92"/>
        <v/>
      </c>
      <c r="I118" s="91"/>
      <c r="J118" s="92"/>
      <c r="K118" s="14" t="str">
        <f t="shared" si="93"/>
        <v/>
      </c>
      <c r="L118" s="32" t="str">
        <f t="shared" si="102"/>
        <v/>
      </c>
      <c r="M118" s="71" t="str">
        <f t="shared" si="94"/>
        <v/>
      </c>
      <c r="N118" s="91"/>
      <c r="O118" s="92"/>
      <c r="P118" s="14" t="str">
        <f t="shared" si="95"/>
        <v/>
      </c>
      <c r="Q118" s="32" t="str">
        <f t="shared" si="103"/>
        <v/>
      </c>
      <c r="R118" s="71" t="str">
        <f t="shared" si="96"/>
        <v/>
      </c>
      <c r="S118" s="91"/>
      <c r="T118" s="92"/>
      <c r="U118" s="14" t="str">
        <f t="shared" si="97"/>
        <v/>
      </c>
      <c r="V118" s="32" t="str">
        <f t="shared" si="104"/>
        <v/>
      </c>
      <c r="W118" s="71" t="str">
        <f t="shared" si="98"/>
        <v/>
      </c>
      <c r="X118" s="62" t="str">
        <f t="shared" si="105"/>
        <v/>
      </c>
      <c r="Y118" s="63" t="str">
        <f t="shared" si="106"/>
        <v/>
      </c>
      <c r="Z118" s="14" t="str">
        <f t="shared" si="99"/>
        <v/>
      </c>
      <c r="AA118" s="32" t="str">
        <f t="shared" si="107"/>
        <v/>
      </c>
      <c r="AB118" s="71" t="str">
        <f t="shared" si="100"/>
        <v/>
      </c>
    </row>
    <row r="119" spans="1:28" ht="18" x14ac:dyDescent="0.25">
      <c r="A119" s="89"/>
      <c r="B119" s="90"/>
      <c r="C119" s="65" t="str">
        <f t="shared" si="90"/>
        <v/>
      </c>
      <c r="D119" s="91"/>
      <c r="E119" s="92"/>
      <c r="F119" s="14" t="str">
        <f t="shared" si="91"/>
        <v/>
      </c>
      <c r="G119" s="32" t="str">
        <f t="shared" si="101"/>
        <v/>
      </c>
      <c r="H119" s="71" t="str">
        <f t="shared" si="92"/>
        <v/>
      </c>
      <c r="I119" s="91"/>
      <c r="J119" s="92"/>
      <c r="K119" s="14" t="str">
        <f t="shared" si="93"/>
        <v/>
      </c>
      <c r="L119" s="32" t="str">
        <f t="shared" si="102"/>
        <v/>
      </c>
      <c r="M119" s="71" t="str">
        <f t="shared" si="94"/>
        <v/>
      </c>
      <c r="N119" s="91"/>
      <c r="O119" s="92"/>
      <c r="P119" s="14" t="str">
        <f t="shared" si="95"/>
        <v/>
      </c>
      <c r="Q119" s="32" t="str">
        <f t="shared" si="103"/>
        <v/>
      </c>
      <c r="R119" s="71" t="str">
        <f t="shared" si="96"/>
        <v/>
      </c>
      <c r="S119" s="91"/>
      <c r="T119" s="92"/>
      <c r="U119" s="14" t="str">
        <f t="shared" si="97"/>
        <v/>
      </c>
      <c r="V119" s="32" t="str">
        <f t="shared" si="104"/>
        <v/>
      </c>
      <c r="W119" s="71" t="str">
        <f t="shared" si="98"/>
        <v/>
      </c>
      <c r="X119" s="62" t="str">
        <f t="shared" si="105"/>
        <v/>
      </c>
      <c r="Y119" s="63" t="str">
        <f t="shared" si="106"/>
        <v/>
      </c>
      <c r="Z119" s="14" t="str">
        <f t="shared" si="99"/>
        <v/>
      </c>
      <c r="AA119" s="32" t="str">
        <f t="shared" si="107"/>
        <v/>
      </c>
      <c r="AB119" s="71" t="str">
        <f t="shared" si="100"/>
        <v/>
      </c>
    </row>
    <row r="120" spans="1:28" ht="18" x14ac:dyDescent="0.25">
      <c r="A120" s="89"/>
      <c r="B120" s="90"/>
      <c r="C120" s="65" t="str">
        <f t="shared" si="90"/>
        <v/>
      </c>
      <c r="D120" s="91"/>
      <c r="E120" s="92"/>
      <c r="F120" s="14" t="str">
        <f t="shared" si="91"/>
        <v/>
      </c>
      <c r="G120" s="32" t="str">
        <f t="shared" si="101"/>
        <v/>
      </c>
      <c r="H120" s="71" t="str">
        <f t="shared" si="92"/>
        <v/>
      </c>
      <c r="I120" s="91"/>
      <c r="J120" s="92"/>
      <c r="K120" s="14" t="str">
        <f t="shared" si="93"/>
        <v/>
      </c>
      <c r="L120" s="32" t="str">
        <f t="shared" si="102"/>
        <v/>
      </c>
      <c r="M120" s="71" t="str">
        <f t="shared" si="94"/>
        <v/>
      </c>
      <c r="N120" s="91"/>
      <c r="O120" s="92"/>
      <c r="P120" s="14" t="str">
        <f t="shared" si="95"/>
        <v/>
      </c>
      <c r="Q120" s="32" t="str">
        <f t="shared" si="103"/>
        <v/>
      </c>
      <c r="R120" s="71" t="str">
        <f t="shared" si="96"/>
        <v/>
      </c>
      <c r="S120" s="91"/>
      <c r="T120" s="92"/>
      <c r="U120" s="14" t="str">
        <f t="shared" si="97"/>
        <v/>
      </c>
      <c r="V120" s="32" t="str">
        <f t="shared" si="104"/>
        <v/>
      </c>
      <c r="W120" s="71" t="str">
        <f t="shared" si="98"/>
        <v/>
      </c>
      <c r="X120" s="62" t="str">
        <f t="shared" si="105"/>
        <v/>
      </c>
      <c r="Y120" s="63" t="str">
        <f t="shared" si="106"/>
        <v/>
      </c>
      <c r="Z120" s="14" t="str">
        <f t="shared" si="99"/>
        <v/>
      </c>
      <c r="AA120" s="32" t="str">
        <f t="shared" si="107"/>
        <v/>
      </c>
      <c r="AB120" s="71" t="str">
        <f t="shared" si="100"/>
        <v/>
      </c>
    </row>
    <row r="121" spans="1:28" ht="18" x14ac:dyDescent="0.25">
      <c r="A121" s="89"/>
      <c r="B121" s="90"/>
      <c r="C121" s="65" t="str">
        <f t="shared" si="90"/>
        <v/>
      </c>
      <c r="D121" s="91"/>
      <c r="E121" s="92"/>
      <c r="F121" s="14" t="str">
        <f t="shared" si="91"/>
        <v/>
      </c>
      <c r="G121" s="32" t="str">
        <f t="shared" si="101"/>
        <v/>
      </c>
      <c r="H121" s="71" t="str">
        <f t="shared" si="92"/>
        <v/>
      </c>
      <c r="I121" s="91"/>
      <c r="J121" s="92"/>
      <c r="K121" s="14" t="str">
        <f t="shared" si="93"/>
        <v/>
      </c>
      <c r="L121" s="32" t="str">
        <f t="shared" si="102"/>
        <v/>
      </c>
      <c r="M121" s="71" t="str">
        <f t="shared" si="94"/>
        <v/>
      </c>
      <c r="N121" s="91"/>
      <c r="O121" s="92"/>
      <c r="P121" s="14" t="str">
        <f t="shared" si="95"/>
        <v/>
      </c>
      <c r="Q121" s="32" t="str">
        <f t="shared" si="103"/>
        <v/>
      </c>
      <c r="R121" s="71" t="str">
        <f t="shared" si="96"/>
        <v/>
      </c>
      <c r="S121" s="91"/>
      <c r="T121" s="92"/>
      <c r="U121" s="14" t="str">
        <f t="shared" si="97"/>
        <v/>
      </c>
      <c r="V121" s="32" t="str">
        <f t="shared" si="104"/>
        <v/>
      </c>
      <c r="W121" s="71" t="str">
        <f t="shared" si="98"/>
        <v/>
      </c>
      <c r="X121" s="62" t="str">
        <f t="shared" si="105"/>
        <v/>
      </c>
      <c r="Y121" s="63" t="str">
        <f t="shared" si="106"/>
        <v/>
      </c>
      <c r="Z121" s="14" t="str">
        <f t="shared" si="99"/>
        <v/>
      </c>
      <c r="AA121" s="32" t="str">
        <f t="shared" si="107"/>
        <v/>
      </c>
      <c r="AB121" s="71" t="str">
        <f t="shared" si="100"/>
        <v/>
      </c>
    </row>
    <row r="122" spans="1:28" ht="18" x14ac:dyDescent="0.25">
      <c r="A122" s="89"/>
      <c r="B122" s="90"/>
      <c r="C122" s="65" t="str">
        <f t="shared" si="90"/>
        <v/>
      </c>
      <c r="D122" s="91"/>
      <c r="E122" s="92"/>
      <c r="F122" s="14" t="str">
        <f t="shared" si="91"/>
        <v/>
      </c>
      <c r="G122" s="32" t="str">
        <f t="shared" si="101"/>
        <v/>
      </c>
      <c r="H122" s="71" t="str">
        <f t="shared" si="92"/>
        <v/>
      </c>
      <c r="I122" s="91"/>
      <c r="J122" s="92"/>
      <c r="K122" s="14" t="str">
        <f t="shared" si="93"/>
        <v/>
      </c>
      <c r="L122" s="32" t="str">
        <f t="shared" si="102"/>
        <v/>
      </c>
      <c r="M122" s="71" t="str">
        <f t="shared" si="94"/>
        <v/>
      </c>
      <c r="N122" s="91"/>
      <c r="O122" s="92"/>
      <c r="P122" s="14" t="str">
        <f t="shared" si="95"/>
        <v/>
      </c>
      <c r="Q122" s="32" t="str">
        <f t="shared" si="103"/>
        <v/>
      </c>
      <c r="R122" s="71" t="str">
        <f t="shared" si="96"/>
        <v/>
      </c>
      <c r="S122" s="91"/>
      <c r="T122" s="92"/>
      <c r="U122" s="14" t="str">
        <f t="shared" si="97"/>
        <v/>
      </c>
      <c r="V122" s="32" t="str">
        <f t="shared" si="104"/>
        <v/>
      </c>
      <c r="W122" s="71" t="str">
        <f t="shared" si="98"/>
        <v/>
      </c>
      <c r="X122" s="62" t="str">
        <f t="shared" si="105"/>
        <v/>
      </c>
      <c r="Y122" s="63" t="str">
        <f t="shared" si="106"/>
        <v/>
      </c>
      <c r="Z122" s="14" t="str">
        <f t="shared" si="99"/>
        <v/>
      </c>
      <c r="AA122" s="32" t="str">
        <f t="shared" si="107"/>
        <v/>
      </c>
      <c r="AB122" s="71" t="str">
        <f t="shared" si="100"/>
        <v/>
      </c>
    </row>
    <row r="123" spans="1:28" ht="18" x14ac:dyDescent="0.25">
      <c r="A123" s="89"/>
      <c r="B123" s="90"/>
      <c r="C123" s="65" t="str">
        <f t="shared" si="90"/>
        <v/>
      </c>
      <c r="D123" s="91"/>
      <c r="E123" s="92"/>
      <c r="F123" s="14" t="str">
        <f t="shared" si="91"/>
        <v/>
      </c>
      <c r="G123" s="32" t="str">
        <f t="shared" si="101"/>
        <v/>
      </c>
      <c r="H123" s="71" t="str">
        <f t="shared" si="92"/>
        <v/>
      </c>
      <c r="I123" s="91"/>
      <c r="J123" s="92"/>
      <c r="K123" s="14" t="str">
        <f t="shared" si="93"/>
        <v/>
      </c>
      <c r="L123" s="32" t="str">
        <f t="shared" si="102"/>
        <v/>
      </c>
      <c r="M123" s="71" t="str">
        <f t="shared" si="94"/>
        <v/>
      </c>
      <c r="N123" s="91"/>
      <c r="O123" s="92"/>
      <c r="P123" s="14" t="str">
        <f t="shared" si="95"/>
        <v/>
      </c>
      <c r="Q123" s="32" t="str">
        <f t="shared" si="103"/>
        <v/>
      </c>
      <c r="R123" s="71" t="str">
        <f t="shared" si="96"/>
        <v/>
      </c>
      <c r="S123" s="91"/>
      <c r="T123" s="92"/>
      <c r="U123" s="14" t="str">
        <f t="shared" si="97"/>
        <v/>
      </c>
      <c r="V123" s="32" t="str">
        <f t="shared" si="104"/>
        <v/>
      </c>
      <c r="W123" s="71" t="str">
        <f t="shared" si="98"/>
        <v/>
      </c>
      <c r="X123" s="62" t="str">
        <f t="shared" si="105"/>
        <v/>
      </c>
      <c r="Y123" s="63" t="str">
        <f t="shared" si="106"/>
        <v/>
      </c>
      <c r="Z123" s="14" t="str">
        <f t="shared" si="99"/>
        <v/>
      </c>
      <c r="AA123" s="32" t="str">
        <f t="shared" si="107"/>
        <v/>
      </c>
      <c r="AB123" s="71" t="str">
        <f t="shared" si="100"/>
        <v/>
      </c>
    </row>
    <row r="124" spans="1:28" ht="18" x14ac:dyDescent="0.25">
      <c r="A124" s="89"/>
      <c r="B124" s="90"/>
      <c r="C124" s="65" t="str">
        <f t="shared" si="90"/>
        <v/>
      </c>
      <c r="D124" s="91"/>
      <c r="E124" s="92"/>
      <c r="F124" s="14" t="str">
        <f t="shared" si="91"/>
        <v/>
      </c>
      <c r="G124" s="32" t="str">
        <f t="shared" si="101"/>
        <v/>
      </c>
      <c r="H124" s="71" t="str">
        <f t="shared" si="92"/>
        <v/>
      </c>
      <c r="I124" s="91"/>
      <c r="J124" s="92"/>
      <c r="K124" s="14" t="str">
        <f t="shared" si="93"/>
        <v/>
      </c>
      <c r="L124" s="32" t="str">
        <f t="shared" si="102"/>
        <v/>
      </c>
      <c r="M124" s="71" t="str">
        <f t="shared" si="94"/>
        <v/>
      </c>
      <c r="N124" s="91"/>
      <c r="O124" s="92"/>
      <c r="P124" s="14" t="str">
        <f t="shared" si="95"/>
        <v/>
      </c>
      <c r="Q124" s="32" t="str">
        <f t="shared" si="103"/>
        <v/>
      </c>
      <c r="R124" s="71" t="str">
        <f t="shared" si="96"/>
        <v/>
      </c>
      <c r="S124" s="91"/>
      <c r="T124" s="92"/>
      <c r="U124" s="14" t="str">
        <f t="shared" si="97"/>
        <v/>
      </c>
      <c r="V124" s="32" t="str">
        <f t="shared" si="104"/>
        <v/>
      </c>
      <c r="W124" s="71" t="str">
        <f t="shared" si="98"/>
        <v/>
      </c>
      <c r="X124" s="62" t="str">
        <f t="shared" si="105"/>
        <v/>
      </c>
      <c r="Y124" s="63" t="str">
        <f t="shared" si="106"/>
        <v/>
      </c>
      <c r="Z124" s="14" t="str">
        <f t="shared" si="99"/>
        <v/>
      </c>
      <c r="AA124" s="32" t="str">
        <f t="shared" si="107"/>
        <v/>
      </c>
      <c r="AB124" s="71" t="str">
        <f t="shared" si="100"/>
        <v/>
      </c>
    </row>
    <row r="125" spans="1:28" ht="18" x14ac:dyDescent="0.25">
      <c r="A125" s="89"/>
      <c r="B125" s="90"/>
      <c r="C125" s="65" t="str">
        <f t="shared" si="90"/>
        <v/>
      </c>
      <c r="D125" s="91"/>
      <c r="E125" s="92"/>
      <c r="F125" s="14" t="str">
        <f t="shared" si="91"/>
        <v/>
      </c>
      <c r="G125" s="32" t="str">
        <f t="shared" si="101"/>
        <v/>
      </c>
      <c r="H125" s="71" t="str">
        <f t="shared" si="92"/>
        <v/>
      </c>
      <c r="I125" s="91"/>
      <c r="J125" s="92"/>
      <c r="K125" s="14" t="str">
        <f t="shared" si="93"/>
        <v/>
      </c>
      <c r="L125" s="32" t="str">
        <f t="shared" si="102"/>
        <v/>
      </c>
      <c r="M125" s="71" t="str">
        <f t="shared" si="94"/>
        <v/>
      </c>
      <c r="N125" s="91"/>
      <c r="O125" s="92"/>
      <c r="P125" s="14" t="str">
        <f t="shared" si="95"/>
        <v/>
      </c>
      <c r="Q125" s="32" t="str">
        <f t="shared" si="103"/>
        <v/>
      </c>
      <c r="R125" s="71" t="str">
        <f t="shared" si="96"/>
        <v/>
      </c>
      <c r="S125" s="91"/>
      <c r="T125" s="92"/>
      <c r="U125" s="14" t="str">
        <f t="shared" si="97"/>
        <v/>
      </c>
      <c r="V125" s="32" t="str">
        <f t="shared" si="104"/>
        <v/>
      </c>
      <c r="W125" s="71" t="str">
        <f t="shared" si="98"/>
        <v/>
      </c>
      <c r="X125" s="62" t="str">
        <f t="shared" si="105"/>
        <v/>
      </c>
      <c r="Y125" s="63" t="str">
        <f t="shared" si="106"/>
        <v/>
      </c>
      <c r="Z125" s="14" t="str">
        <f t="shared" si="99"/>
        <v/>
      </c>
      <c r="AA125" s="32" t="str">
        <f t="shared" si="107"/>
        <v/>
      </c>
      <c r="AB125" s="71" t="str">
        <f t="shared" si="100"/>
        <v/>
      </c>
    </row>
    <row r="128" spans="1:28" ht="23.25" x14ac:dyDescent="0.35">
      <c r="A128" s="10" t="s">
        <v>60</v>
      </c>
    </row>
    <row r="129" spans="1:28" ht="7.5" customHeight="1" x14ac:dyDescent="0.2"/>
    <row r="130" spans="1:28" ht="25.5" x14ac:dyDescent="0.2">
      <c r="A130" s="16" t="s">
        <v>34</v>
      </c>
      <c r="B130" s="16" t="s">
        <v>66</v>
      </c>
      <c r="C130" s="16" t="s">
        <v>65</v>
      </c>
    </row>
    <row r="131" spans="1:28" x14ac:dyDescent="0.2">
      <c r="A131" s="19" t="s">
        <v>1</v>
      </c>
      <c r="B131" s="16">
        <v>5</v>
      </c>
      <c r="C131" s="16" t="s">
        <v>61</v>
      </c>
    </row>
    <row r="132" spans="1:28" x14ac:dyDescent="0.2">
      <c r="A132" s="19" t="s">
        <v>10</v>
      </c>
      <c r="B132" s="16">
        <v>6</v>
      </c>
      <c r="C132" s="16" t="s">
        <v>52</v>
      </c>
    </row>
    <row r="133" spans="1:28" x14ac:dyDescent="0.2">
      <c r="A133" s="19" t="s">
        <v>130</v>
      </c>
      <c r="B133" s="16">
        <v>2</v>
      </c>
      <c r="C133" s="16" t="s">
        <v>53</v>
      </c>
      <c r="D133" s="116" t="s">
        <v>129</v>
      </c>
    </row>
    <row r="134" spans="1:28" x14ac:dyDescent="0.2">
      <c r="A134" s="19" t="s">
        <v>6</v>
      </c>
      <c r="B134" s="16">
        <v>6</v>
      </c>
      <c r="C134" s="16" t="s">
        <v>54</v>
      </c>
    </row>
    <row r="135" spans="1:28" x14ac:dyDescent="0.2">
      <c r="A135" s="19" t="s">
        <v>7</v>
      </c>
      <c r="B135" s="16">
        <v>6</v>
      </c>
      <c r="C135" s="16" t="s">
        <v>54</v>
      </c>
    </row>
    <row r="136" spans="1:28" x14ac:dyDescent="0.2">
      <c r="A136" s="19" t="s">
        <v>12</v>
      </c>
      <c r="B136" s="16">
        <v>2</v>
      </c>
      <c r="C136" s="16" t="s">
        <v>53</v>
      </c>
    </row>
    <row r="137" spans="1:28" x14ac:dyDescent="0.2">
      <c r="A137" s="19" t="s">
        <v>19</v>
      </c>
      <c r="B137" s="16">
        <v>5</v>
      </c>
      <c r="C137" s="16" t="s">
        <v>53</v>
      </c>
    </row>
    <row r="139" spans="1:28" s="4" customFormat="1" ht="15.75" x14ac:dyDescent="0.25">
      <c r="A139" s="67"/>
      <c r="B139" s="68"/>
      <c r="C139" s="73"/>
      <c r="D139" s="66" t="s">
        <v>24</v>
      </c>
      <c r="E139" s="68"/>
      <c r="F139" s="68"/>
      <c r="G139" s="68"/>
      <c r="H139" s="69"/>
      <c r="I139" s="66" t="s">
        <v>25</v>
      </c>
      <c r="J139" s="68"/>
      <c r="K139" s="68"/>
      <c r="L139" s="68"/>
      <c r="M139" s="69"/>
      <c r="N139" s="66" t="s">
        <v>26</v>
      </c>
      <c r="O139" s="68"/>
      <c r="P139" s="68"/>
      <c r="Q139" s="68"/>
      <c r="R139" s="68"/>
      <c r="S139" s="66" t="s">
        <v>27</v>
      </c>
      <c r="T139" s="68"/>
      <c r="U139" s="68"/>
      <c r="V139" s="68"/>
      <c r="W139" s="69"/>
      <c r="X139" s="75" t="s">
        <v>46</v>
      </c>
      <c r="Y139" s="70"/>
      <c r="Z139" s="68"/>
      <c r="AA139" s="68"/>
      <c r="AB139" s="69"/>
    </row>
    <row r="140" spans="1:28" s="72" customFormat="1" ht="45" x14ac:dyDescent="0.25">
      <c r="A140" s="22" t="s">
        <v>28</v>
      </c>
      <c r="B140" s="12" t="s">
        <v>30</v>
      </c>
      <c r="C140" s="74" t="s">
        <v>118</v>
      </c>
      <c r="D140" s="11" t="s">
        <v>38</v>
      </c>
      <c r="E140" s="12" t="s">
        <v>35</v>
      </c>
      <c r="F140" s="12" t="s">
        <v>37</v>
      </c>
      <c r="G140" s="12" t="s">
        <v>39</v>
      </c>
      <c r="H140" s="13" t="s">
        <v>119</v>
      </c>
      <c r="I140" s="11" t="s">
        <v>38</v>
      </c>
      <c r="J140" s="12" t="s">
        <v>35</v>
      </c>
      <c r="K140" s="12" t="s">
        <v>37</v>
      </c>
      <c r="L140" s="12" t="s">
        <v>39</v>
      </c>
      <c r="M140" s="13" t="s">
        <v>119</v>
      </c>
      <c r="N140" s="11" t="s">
        <v>38</v>
      </c>
      <c r="O140" s="12" t="s">
        <v>35</v>
      </c>
      <c r="P140" s="12" t="s">
        <v>37</v>
      </c>
      <c r="Q140" s="12" t="s">
        <v>39</v>
      </c>
      <c r="R140" s="12" t="s">
        <v>119</v>
      </c>
      <c r="S140" s="11" t="s">
        <v>38</v>
      </c>
      <c r="T140" s="12" t="s">
        <v>35</v>
      </c>
      <c r="U140" s="12" t="s">
        <v>37</v>
      </c>
      <c r="V140" s="12" t="s">
        <v>39</v>
      </c>
      <c r="W140" s="13" t="s">
        <v>119</v>
      </c>
      <c r="X140" s="64" t="s">
        <v>38</v>
      </c>
      <c r="Y140" s="64" t="s">
        <v>35</v>
      </c>
      <c r="Z140" s="12" t="s">
        <v>37</v>
      </c>
      <c r="AA140" s="12" t="s">
        <v>39</v>
      </c>
      <c r="AB140" s="13" t="s">
        <v>119</v>
      </c>
    </row>
    <row r="141" spans="1:28" ht="18" x14ac:dyDescent="0.25">
      <c r="A141" s="89"/>
      <c r="B141" s="90"/>
      <c r="C141" s="65" t="str">
        <f t="shared" ref="C141:C150" si="108">IFERROR(VLOOKUP(B141,dt_autre,2,FALSE),"")</f>
        <v/>
      </c>
      <c r="D141" s="91"/>
      <c r="E141" s="92"/>
      <c r="F141" s="14" t="str">
        <f t="shared" ref="F141:F150" si="109">IF(E141="","",IFERROR(VLOOKUP(B141,dt_autre,2,FALSE)*E141*(volume_friction/1000),""))</f>
        <v/>
      </c>
      <c r="G141" s="32" t="str">
        <f>IFERROR(IF(D141=0,"",D141/F141),"")</f>
        <v/>
      </c>
      <c r="H141" s="71" t="str">
        <f t="shared" ref="H141:H150" si="110">IFERROR(IF(D141=0,"",D141/E141/(volume_friction/1000)),"")</f>
        <v/>
      </c>
      <c r="I141" s="91"/>
      <c r="J141" s="92"/>
      <c r="K141" s="14" t="str">
        <f t="shared" ref="K141:K150" si="111">IF(J141="","",IFERROR(VLOOKUP(B141,dt_autre,2,FALSE)*J141*(volume_friction/1000),""))</f>
        <v/>
      </c>
      <c r="L141" s="32" t="str">
        <f>IFERROR(IF(I141=0,"",I141/K141),"")</f>
        <v/>
      </c>
      <c r="M141" s="71" t="str">
        <f t="shared" ref="M141:M150" si="112">IFERROR(IF(I141=0,"",I141/J141/(volume_friction/1000)),"")</f>
        <v/>
      </c>
      <c r="N141" s="91"/>
      <c r="O141" s="92"/>
      <c r="P141" s="14" t="str">
        <f t="shared" ref="P141:P150" si="113">IF(O141="","",IFERROR(VLOOKUP(B141,dt_autre,2,FALSE)*O141*(volume_friction/1000),""))</f>
        <v/>
      </c>
      <c r="Q141" s="32" t="str">
        <f>IFERROR(IF(N141=0,"",N141/P141),"")</f>
        <v/>
      </c>
      <c r="R141" s="71" t="str">
        <f t="shared" ref="R141:R150" si="114">IFERROR(IF(N141=0,"",N141/O141/(volume_friction/1000)),"")</f>
        <v/>
      </c>
      <c r="S141" s="91"/>
      <c r="T141" s="92"/>
      <c r="U141" s="14" t="str">
        <f t="shared" ref="U141:U150" si="115">IF(T141="","",IFERROR(VLOOKUP(B141,dt_autre,2,FALSE)*T141*(volume_friction/1000),""))</f>
        <v/>
      </c>
      <c r="V141" s="32" t="str">
        <f>IFERROR(IF(S141=0,"",S141/U141),"")</f>
        <v/>
      </c>
      <c r="W141" s="71" t="str">
        <f t="shared" ref="W141:W150" si="116">IFERROR(IF(S141=0,"",S141/T141/(volume_friction/1000)),"")</f>
        <v/>
      </c>
      <c r="X141" s="62" t="str">
        <f>IF(AND(D141&lt;&gt;0,I141&lt;&gt;0,N141&lt;&gt;0,S141&lt;&gt;0),D141+I141+N141+S141,"")</f>
        <v/>
      </c>
      <c r="Y141" s="63" t="str">
        <f>IF(AND(E141&lt;&gt;0,J141&lt;&gt;0,O141&lt;&gt;0,T141&lt;&gt;0),E141+J141+O141+T141,"")</f>
        <v/>
      </c>
      <c r="Z141" s="14" t="str">
        <f t="shared" ref="Z141:Z150" si="117">IF(Y141="","",IFERROR(VLOOKUP(B141,dt_autre,2,FALSE)*Y141*(volume_friction/1000),""))</f>
        <v/>
      </c>
      <c r="AA141" s="32" t="str">
        <f>IFERROR(IF(X141=0,"",X141/Z141),"")</f>
        <v/>
      </c>
      <c r="AB141" s="71" t="str">
        <f t="shared" ref="AB141:AB150" si="118">IFERROR(IF(X141=0,"",X141/Y141/(volume_friction/1000)),"")</f>
        <v/>
      </c>
    </row>
    <row r="142" spans="1:28" ht="18" x14ac:dyDescent="0.25">
      <c r="A142" s="89"/>
      <c r="B142" s="90"/>
      <c r="C142" s="65" t="str">
        <f t="shared" si="108"/>
        <v/>
      </c>
      <c r="D142" s="91"/>
      <c r="E142" s="92"/>
      <c r="F142" s="14" t="str">
        <f t="shared" si="109"/>
        <v/>
      </c>
      <c r="G142" s="32" t="str">
        <f t="shared" ref="G142:G150" si="119">IFERROR(IF(D142=0,"",D142/F142),"")</f>
        <v/>
      </c>
      <c r="H142" s="71" t="str">
        <f t="shared" si="110"/>
        <v/>
      </c>
      <c r="I142" s="91"/>
      <c r="J142" s="92"/>
      <c r="K142" s="14" t="str">
        <f t="shared" si="111"/>
        <v/>
      </c>
      <c r="L142" s="32" t="str">
        <f t="shared" ref="L142:L150" si="120">IFERROR(IF(I142=0,"",I142/K142),"")</f>
        <v/>
      </c>
      <c r="M142" s="71" t="str">
        <f t="shared" si="112"/>
        <v/>
      </c>
      <c r="N142" s="91"/>
      <c r="O142" s="92"/>
      <c r="P142" s="14" t="str">
        <f t="shared" si="113"/>
        <v/>
      </c>
      <c r="Q142" s="32" t="str">
        <f t="shared" ref="Q142:Q150" si="121">IFERROR(IF(N142=0,"",N142/P142),"")</f>
        <v/>
      </c>
      <c r="R142" s="71" t="str">
        <f t="shared" si="114"/>
        <v/>
      </c>
      <c r="S142" s="91"/>
      <c r="T142" s="92"/>
      <c r="U142" s="14" t="str">
        <f t="shared" si="115"/>
        <v/>
      </c>
      <c r="V142" s="32" t="str">
        <f t="shared" ref="V142:V150" si="122">IFERROR(IF(S142=0,"",S142/U142),"")</f>
        <v/>
      </c>
      <c r="W142" s="71" t="str">
        <f t="shared" si="116"/>
        <v/>
      </c>
      <c r="X142" s="62" t="str">
        <f t="shared" ref="X142:X150" si="123">IF(AND(D142&lt;&gt;0,I142&lt;&gt;0,N142&lt;&gt;0,S142&lt;&gt;0),D142+I142+N142+S142,"")</f>
        <v/>
      </c>
      <c r="Y142" s="63" t="str">
        <f t="shared" ref="Y142:Y150" si="124">IF(AND(E142&lt;&gt;0,J142&lt;&gt;0,O142&lt;&gt;0,T142&lt;&gt;0),E142+J142+O142+T142,"")</f>
        <v/>
      </c>
      <c r="Z142" s="14" t="str">
        <f t="shared" si="117"/>
        <v/>
      </c>
      <c r="AA142" s="32" t="str">
        <f t="shared" ref="AA142:AA150" si="125">IFERROR(IF(X142=0,"",X142/Z142),"")</f>
        <v/>
      </c>
      <c r="AB142" s="71" t="str">
        <f t="shared" si="118"/>
        <v/>
      </c>
    </row>
    <row r="143" spans="1:28" ht="18" x14ac:dyDescent="0.25">
      <c r="A143" s="89"/>
      <c r="B143" s="90"/>
      <c r="C143" s="65" t="str">
        <f t="shared" si="108"/>
        <v/>
      </c>
      <c r="D143" s="91"/>
      <c r="E143" s="92"/>
      <c r="F143" s="14" t="str">
        <f t="shared" si="109"/>
        <v/>
      </c>
      <c r="G143" s="32" t="str">
        <f t="shared" si="119"/>
        <v/>
      </c>
      <c r="H143" s="71" t="str">
        <f t="shared" si="110"/>
        <v/>
      </c>
      <c r="I143" s="91"/>
      <c r="J143" s="92"/>
      <c r="K143" s="14" t="str">
        <f t="shared" si="111"/>
        <v/>
      </c>
      <c r="L143" s="32" t="str">
        <f t="shared" si="120"/>
        <v/>
      </c>
      <c r="M143" s="71" t="str">
        <f t="shared" si="112"/>
        <v/>
      </c>
      <c r="N143" s="91"/>
      <c r="O143" s="92"/>
      <c r="P143" s="14" t="str">
        <f t="shared" si="113"/>
        <v/>
      </c>
      <c r="Q143" s="32" t="str">
        <f t="shared" si="121"/>
        <v/>
      </c>
      <c r="R143" s="71" t="str">
        <f t="shared" si="114"/>
        <v/>
      </c>
      <c r="S143" s="91"/>
      <c r="T143" s="92"/>
      <c r="U143" s="14" t="str">
        <f t="shared" si="115"/>
        <v/>
      </c>
      <c r="V143" s="32" t="str">
        <f t="shared" si="122"/>
        <v/>
      </c>
      <c r="W143" s="71" t="str">
        <f t="shared" si="116"/>
        <v/>
      </c>
      <c r="X143" s="62" t="str">
        <f t="shared" si="123"/>
        <v/>
      </c>
      <c r="Y143" s="63" t="str">
        <f t="shared" si="124"/>
        <v/>
      </c>
      <c r="Z143" s="14" t="str">
        <f t="shared" si="117"/>
        <v/>
      </c>
      <c r="AA143" s="32" t="str">
        <f t="shared" si="125"/>
        <v/>
      </c>
      <c r="AB143" s="71" t="str">
        <f t="shared" si="118"/>
        <v/>
      </c>
    </row>
    <row r="144" spans="1:28" ht="18" x14ac:dyDescent="0.25">
      <c r="A144" s="89"/>
      <c r="B144" s="90"/>
      <c r="C144" s="65" t="str">
        <f t="shared" si="108"/>
        <v/>
      </c>
      <c r="D144" s="91"/>
      <c r="E144" s="92"/>
      <c r="F144" s="14" t="str">
        <f t="shared" si="109"/>
        <v/>
      </c>
      <c r="G144" s="32" t="str">
        <f t="shared" si="119"/>
        <v/>
      </c>
      <c r="H144" s="71" t="str">
        <f t="shared" si="110"/>
        <v/>
      </c>
      <c r="I144" s="91"/>
      <c r="J144" s="92"/>
      <c r="K144" s="14" t="str">
        <f t="shared" si="111"/>
        <v/>
      </c>
      <c r="L144" s="32" t="str">
        <f t="shared" si="120"/>
        <v/>
      </c>
      <c r="M144" s="71" t="str">
        <f t="shared" si="112"/>
        <v/>
      </c>
      <c r="N144" s="91"/>
      <c r="O144" s="92"/>
      <c r="P144" s="14" t="str">
        <f t="shared" si="113"/>
        <v/>
      </c>
      <c r="Q144" s="32" t="str">
        <f t="shared" si="121"/>
        <v/>
      </c>
      <c r="R144" s="71" t="str">
        <f t="shared" si="114"/>
        <v/>
      </c>
      <c r="S144" s="91"/>
      <c r="T144" s="92"/>
      <c r="U144" s="14" t="str">
        <f t="shared" si="115"/>
        <v/>
      </c>
      <c r="V144" s="32" t="str">
        <f t="shared" si="122"/>
        <v/>
      </c>
      <c r="W144" s="71" t="str">
        <f t="shared" si="116"/>
        <v/>
      </c>
      <c r="X144" s="62" t="str">
        <f t="shared" si="123"/>
        <v/>
      </c>
      <c r="Y144" s="63" t="str">
        <f t="shared" si="124"/>
        <v/>
      </c>
      <c r="Z144" s="14" t="str">
        <f t="shared" si="117"/>
        <v/>
      </c>
      <c r="AA144" s="32" t="str">
        <f t="shared" si="125"/>
        <v/>
      </c>
      <c r="AB144" s="71" t="str">
        <f t="shared" si="118"/>
        <v/>
      </c>
    </row>
    <row r="145" spans="1:28" ht="18" x14ac:dyDescent="0.25">
      <c r="A145" s="89"/>
      <c r="B145" s="90"/>
      <c r="C145" s="65" t="str">
        <f t="shared" si="108"/>
        <v/>
      </c>
      <c r="D145" s="91"/>
      <c r="E145" s="92"/>
      <c r="F145" s="14" t="str">
        <f t="shared" si="109"/>
        <v/>
      </c>
      <c r="G145" s="32" t="str">
        <f t="shared" si="119"/>
        <v/>
      </c>
      <c r="H145" s="71" t="str">
        <f t="shared" si="110"/>
        <v/>
      </c>
      <c r="I145" s="91"/>
      <c r="J145" s="92"/>
      <c r="K145" s="14" t="str">
        <f t="shared" si="111"/>
        <v/>
      </c>
      <c r="L145" s="32" t="str">
        <f t="shared" si="120"/>
        <v/>
      </c>
      <c r="M145" s="71" t="str">
        <f t="shared" si="112"/>
        <v/>
      </c>
      <c r="N145" s="91"/>
      <c r="O145" s="92"/>
      <c r="P145" s="14" t="str">
        <f t="shared" si="113"/>
        <v/>
      </c>
      <c r="Q145" s="32" t="str">
        <f t="shared" si="121"/>
        <v/>
      </c>
      <c r="R145" s="71" t="str">
        <f t="shared" si="114"/>
        <v/>
      </c>
      <c r="S145" s="91"/>
      <c r="T145" s="92"/>
      <c r="U145" s="14" t="str">
        <f t="shared" si="115"/>
        <v/>
      </c>
      <c r="V145" s="32" t="str">
        <f t="shared" si="122"/>
        <v/>
      </c>
      <c r="W145" s="71" t="str">
        <f t="shared" si="116"/>
        <v/>
      </c>
      <c r="X145" s="62" t="str">
        <f t="shared" si="123"/>
        <v/>
      </c>
      <c r="Y145" s="63" t="str">
        <f t="shared" si="124"/>
        <v/>
      </c>
      <c r="Z145" s="14" t="str">
        <f t="shared" si="117"/>
        <v/>
      </c>
      <c r="AA145" s="32" t="str">
        <f t="shared" si="125"/>
        <v/>
      </c>
      <c r="AB145" s="71" t="str">
        <f t="shared" si="118"/>
        <v/>
      </c>
    </row>
    <row r="146" spans="1:28" ht="18" x14ac:dyDescent="0.25">
      <c r="A146" s="89"/>
      <c r="B146" s="90"/>
      <c r="C146" s="65" t="str">
        <f t="shared" si="108"/>
        <v/>
      </c>
      <c r="D146" s="91"/>
      <c r="E146" s="92"/>
      <c r="F146" s="14" t="str">
        <f t="shared" si="109"/>
        <v/>
      </c>
      <c r="G146" s="32" t="str">
        <f t="shared" si="119"/>
        <v/>
      </c>
      <c r="H146" s="71" t="str">
        <f t="shared" si="110"/>
        <v/>
      </c>
      <c r="I146" s="91"/>
      <c r="J146" s="92"/>
      <c r="K146" s="14" t="str">
        <f t="shared" si="111"/>
        <v/>
      </c>
      <c r="L146" s="32" t="str">
        <f t="shared" si="120"/>
        <v/>
      </c>
      <c r="M146" s="71" t="str">
        <f t="shared" si="112"/>
        <v/>
      </c>
      <c r="N146" s="91"/>
      <c r="O146" s="92"/>
      <c r="P146" s="14" t="str">
        <f t="shared" si="113"/>
        <v/>
      </c>
      <c r="Q146" s="32" t="str">
        <f t="shared" si="121"/>
        <v/>
      </c>
      <c r="R146" s="71" t="str">
        <f t="shared" si="114"/>
        <v/>
      </c>
      <c r="S146" s="91"/>
      <c r="T146" s="92"/>
      <c r="U146" s="14" t="str">
        <f t="shared" si="115"/>
        <v/>
      </c>
      <c r="V146" s="32" t="str">
        <f t="shared" si="122"/>
        <v/>
      </c>
      <c r="W146" s="71" t="str">
        <f t="shared" si="116"/>
        <v/>
      </c>
      <c r="X146" s="62" t="str">
        <f t="shared" si="123"/>
        <v/>
      </c>
      <c r="Y146" s="63" t="str">
        <f t="shared" si="124"/>
        <v/>
      </c>
      <c r="Z146" s="14" t="str">
        <f t="shared" si="117"/>
        <v/>
      </c>
      <c r="AA146" s="32" t="str">
        <f t="shared" si="125"/>
        <v/>
      </c>
      <c r="AB146" s="71" t="str">
        <f t="shared" si="118"/>
        <v/>
      </c>
    </row>
    <row r="147" spans="1:28" ht="18" x14ac:dyDescent="0.25">
      <c r="A147" s="89"/>
      <c r="B147" s="90"/>
      <c r="C147" s="65" t="str">
        <f t="shared" si="108"/>
        <v/>
      </c>
      <c r="D147" s="91"/>
      <c r="E147" s="92"/>
      <c r="F147" s="14" t="str">
        <f t="shared" si="109"/>
        <v/>
      </c>
      <c r="G147" s="32" t="str">
        <f t="shared" si="119"/>
        <v/>
      </c>
      <c r="H147" s="71" t="str">
        <f t="shared" si="110"/>
        <v/>
      </c>
      <c r="I147" s="91"/>
      <c r="J147" s="92"/>
      <c r="K147" s="14" t="str">
        <f t="shared" si="111"/>
        <v/>
      </c>
      <c r="L147" s="32" t="str">
        <f t="shared" si="120"/>
        <v/>
      </c>
      <c r="M147" s="71" t="str">
        <f t="shared" si="112"/>
        <v/>
      </c>
      <c r="N147" s="91"/>
      <c r="O147" s="92"/>
      <c r="P147" s="14" t="str">
        <f t="shared" si="113"/>
        <v/>
      </c>
      <c r="Q147" s="32" t="str">
        <f t="shared" si="121"/>
        <v/>
      </c>
      <c r="R147" s="71" t="str">
        <f t="shared" si="114"/>
        <v/>
      </c>
      <c r="S147" s="91"/>
      <c r="T147" s="92"/>
      <c r="U147" s="14" t="str">
        <f t="shared" si="115"/>
        <v/>
      </c>
      <c r="V147" s="32" t="str">
        <f t="shared" si="122"/>
        <v/>
      </c>
      <c r="W147" s="71" t="str">
        <f t="shared" si="116"/>
        <v/>
      </c>
      <c r="X147" s="62" t="str">
        <f t="shared" si="123"/>
        <v/>
      </c>
      <c r="Y147" s="63" t="str">
        <f t="shared" si="124"/>
        <v/>
      </c>
      <c r="Z147" s="14" t="str">
        <f t="shared" si="117"/>
        <v/>
      </c>
      <c r="AA147" s="32" t="str">
        <f t="shared" si="125"/>
        <v/>
      </c>
      <c r="AB147" s="71" t="str">
        <f t="shared" si="118"/>
        <v/>
      </c>
    </row>
    <row r="148" spans="1:28" ht="18" x14ac:dyDescent="0.25">
      <c r="A148" s="89"/>
      <c r="B148" s="90"/>
      <c r="C148" s="65" t="str">
        <f t="shared" si="108"/>
        <v/>
      </c>
      <c r="D148" s="91"/>
      <c r="E148" s="92"/>
      <c r="F148" s="14" t="str">
        <f t="shared" si="109"/>
        <v/>
      </c>
      <c r="G148" s="32" t="str">
        <f t="shared" si="119"/>
        <v/>
      </c>
      <c r="H148" s="71" t="str">
        <f t="shared" si="110"/>
        <v/>
      </c>
      <c r="I148" s="91"/>
      <c r="J148" s="92"/>
      <c r="K148" s="14" t="str">
        <f t="shared" si="111"/>
        <v/>
      </c>
      <c r="L148" s="32" t="str">
        <f t="shared" si="120"/>
        <v/>
      </c>
      <c r="M148" s="71" t="str">
        <f t="shared" si="112"/>
        <v/>
      </c>
      <c r="N148" s="91"/>
      <c r="O148" s="92"/>
      <c r="P148" s="14" t="str">
        <f t="shared" si="113"/>
        <v/>
      </c>
      <c r="Q148" s="32" t="str">
        <f t="shared" si="121"/>
        <v/>
      </c>
      <c r="R148" s="71" t="str">
        <f t="shared" si="114"/>
        <v/>
      </c>
      <c r="S148" s="91"/>
      <c r="T148" s="92"/>
      <c r="U148" s="14" t="str">
        <f t="shared" si="115"/>
        <v/>
      </c>
      <c r="V148" s="32" t="str">
        <f t="shared" si="122"/>
        <v/>
      </c>
      <c r="W148" s="71" t="str">
        <f t="shared" si="116"/>
        <v/>
      </c>
      <c r="X148" s="62" t="str">
        <f t="shared" si="123"/>
        <v/>
      </c>
      <c r="Y148" s="63" t="str">
        <f t="shared" si="124"/>
        <v/>
      </c>
      <c r="Z148" s="14" t="str">
        <f t="shared" si="117"/>
        <v/>
      </c>
      <c r="AA148" s="32" t="str">
        <f t="shared" si="125"/>
        <v/>
      </c>
      <c r="AB148" s="71" t="str">
        <f t="shared" si="118"/>
        <v/>
      </c>
    </row>
    <row r="149" spans="1:28" ht="18" x14ac:dyDescent="0.25">
      <c r="A149" s="89"/>
      <c r="B149" s="90"/>
      <c r="C149" s="65" t="str">
        <f t="shared" si="108"/>
        <v/>
      </c>
      <c r="D149" s="91"/>
      <c r="E149" s="92"/>
      <c r="F149" s="14" t="str">
        <f t="shared" si="109"/>
        <v/>
      </c>
      <c r="G149" s="32" t="str">
        <f t="shared" si="119"/>
        <v/>
      </c>
      <c r="H149" s="71" t="str">
        <f t="shared" si="110"/>
        <v/>
      </c>
      <c r="I149" s="91"/>
      <c r="J149" s="92"/>
      <c r="K149" s="14" t="str">
        <f t="shared" si="111"/>
        <v/>
      </c>
      <c r="L149" s="32" t="str">
        <f t="shared" si="120"/>
        <v/>
      </c>
      <c r="M149" s="71" t="str">
        <f t="shared" si="112"/>
        <v/>
      </c>
      <c r="N149" s="91"/>
      <c r="O149" s="92"/>
      <c r="P149" s="14" t="str">
        <f t="shared" si="113"/>
        <v/>
      </c>
      <c r="Q149" s="32" t="str">
        <f t="shared" si="121"/>
        <v/>
      </c>
      <c r="R149" s="71" t="str">
        <f t="shared" si="114"/>
        <v/>
      </c>
      <c r="S149" s="91"/>
      <c r="T149" s="92"/>
      <c r="U149" s="14" t="str">
        <f t="shared" si="115"/>
        <v/>
      </c>
      <c r="V149" s="32" t="str">
        <f t="shared" si="122"/>
        <v/>
      </c>
      <c r="W149" s="71" t="str">
        <f t="shared" si="116"/>
        <v/>
      </c>
      <c r="X149" s="62" t="str">
        <f t="shared" si="123"/>
        <v/>
      </c>
      <c r="Y149" s="63" t="str">
        <f t="shared" si="124"/>
        <v/>
      </c>
      <c r="Z149" s="14" t="str">
        <f t="shared" si="117"/>
        <v/>
      </c>
      <c r="AA149" s="32" t="str">
        <f t="shared" si="125"/>
        <v/>
      </c>
      <c r="AB149" s="71" t="str">
        <f t="shared" si="118"/>
        <v/>
      </c>
    </row>
    <row r="150" spans="1:28" ht="18" x14ac:dyDescent="0.25">
      <c r="A150" s="89"/>
      <c r="B150" s="90"/>
      <c r="C150" s="65" t="str">
        <f t="shared" si="108"/>
        <v/>
      </c>
      <c r="D150" s="91"/>
      <c r="E150" s="92"/>
      <c r="F150" s="14" t="str">
        <f t="shared" si="109"/>
        <v/>
      </c>
      <c r="G150" s="32" t="str">
        <f t="shared" si="119"/>
        <v/>
      </c>
      <c r="H150" s="71" t="str">
        <f t="shared" si="110"/>
        <v/>
      </c>
      <c r="I150" s="91"/>
      <c r="J150" s="92"/>
      <c r="K150" s="14" t="str">
        <f t="shared" si="111"/>
        <v/>
      </c>
      <c r="L150" s="32" t="str">
        <f t="shared" si="120"/>
        <v/>
      </c>
      <c r="M150" s="71" t="str">
        <f t="shared" si="112"/>
        <v/>
      </c>
      <c r="N150" s="91"/>
      <c r="O150" s="92"/>
      <c r="P150" s="14" t="str">
        <f t="shared" si="113"/>
        <v/>
      </c>
      <c r="Q150" s="32" t="str">
        <f t="shared" si="121"/>
        <v/>
      </c>
      <c r="R150" s="71" t="str">
        <f t="shared" si="114"/>
        <v/>
      </c>
      <c r="S150" s="91"/>
      <c r="T150" s="92"/>
      <c r="U150" s="14" t="str">
        <f t="shared" si="115"/>
        <v/>
      </c>
      <c r="V150" s="32" t="str">
        <f t="shared" si="122"/>
        <v/>
      </c>
      <c r="W150" s="71" t="str">
        <f t="shared" si="116"/>
        <v/>
      </c>
      <c r="X150" s="62" t="str">
        <f t="shared" si="123"/>
        <v/>
      </c>
      <c r="Y150" s="63" t="str">
        <f t="shared" si="124"/>
        <v/>
      </c>
      <c r="Z150" s="14" t="str">
        <f t="shared" si="117"/>
        <v/>
      </c>
      <c r="AA150" s="32" t="str">
        <f t="shared" si="125"/>
        <v/>
      </c>
      <c r="AB150" s="71" t="str">
        <f t="shared" si="118"/>
        <v/>
      </c>
    </row>
  </sheetData>
  <sheetProtection sheet="1" objects="1" scenarios="1"/>
  <dataValidations count="7">
    <dataValidation type="list" allowBlank="1" showInputMessage="1" showErrorMessage="1" sqref="B12:B21">
      <formula1>$A$4:$A$8</formula1>
    </dataValidation>
    <dataValidation type="list" allowBlank="1" showInputMessage="1" showErrorMessage="1" sqref="B33:B42">
      <formula1>$A$27:$A$29</formula1>
    </dataValidation>
    <dataValidation type="list" allowBlank="1" showInputMessage="1" showErrorMessage="1" sqref="B55:B64">
      <formula1>$A$48:$A$51</formula1>
    </dataValidation>
    <dataValidation type="list" allowBlank="1" showInputMessage="1" showErrorMessage="1" sqref="B76:B85">
      <formula1>$A$71:$A$72</formula1>
    </dataValidation>
    <dataValidation type="list" allowBlank="1" showInputMessage="1" showErrorMessage="1" sqref="B96:B105">
      <formula1>$A$91:$A$92</formula1>
    </dataValidation>
    <dataValidation type="list" allowBlank="1" showInputMessage="1" showErrorMessage="1" sqref="B116:B125">
      <formula1>$A$111:$A$112</formula1>
    </dataValidation>
    <dataValidation type="list" allowBlank="1" showInputMessage="1" showErrorMessage="1" sqref="B141:B150">
      <formula1>$A$131:$A$137</formula1>
    </dataValidation>
  </dataValidations>
  <pageMargins left="0.25" right="0.25" top="0.75" bottom="0.75" header="0.3" footer="0.3"/>
  <pageSetup paperSize="9" scale="57" orientation="landscape" r:id="rId1"/>
  <rowBreaks count="3" manualBreakCount="3">
    <brk id="43" max="16383" man="1"/>
    <brk id="87" max="16383" man="1"/>
    <brk id="1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A130"/>
  <sheetViews>
    <sheetView showGridLines="0" tabSelected="1" zoomScale="85" zoomScaleNormal="85" workbookViewId="0">
      <pane ySplit="1" topLeftCell="A2" activePane="bottomLeft" state="frozen"/>
      <selection pane="bottomLeft" activeCell="C3" sqref="C3"/>
    </sheetView>
  </sheetViews>
  <sheetFormatPr baseColWidth="10" defaultColWidth="12.25" defaultRowHeight="15" x14ac:dyDescent="0.2"/>
  <cols>
    <col min="1" max="1" width="4.875" style="7" customWidth="1"/>
    <col min="2" max="2" width="23.875" style="7" customWidth="1"/>
    <col min="3" max="3" width="23.25" style="7" customWidth="1"/>
    <col min="4" max="4" width="5.875" style="7" customWidth="1"/>
    <col min="5" max="5" width="1.5" style="7" customWidth="1"/>
    <col min="6" max="6" width="2.25" style="7" customWidth="1"/>
    <col min="7" max="7" width="9.75" style="7" customWidth="1"/>
    <col min="8" max="8" width="20.875" style="15" customWidth="1"/>
    <col min="9" max="9" width="15.625" style="8" customWidth="1"/>
    <col min="10" max="10" width="10.75" style="7" customWidth="1"/>
    <col min="11" max="11" width="12.75" style="7" bestFit="1" customWidth="1"/>
    <col min="12" max="12" width="11.5" style="7" customWidth="1"/>
    <col min="13" max="16" width="10.75" style="7" customWidth="1"/>
    <col min="17" max="17" width="2.125" style="7" customWidth="1"/>
    <col min="18" max="18" width="10.75" style="7" customWidth="1"/>
    <col min="19" max="19" width="15.25" style="7" customWidth="1"/>
    <col min="20" max="20" width="15.5" style="7" customWidth="1"/>
    <col min="21" max="16384" width="12.25" style="7"/>
  </cols>
  <sheetData>
    <row r="1" spans="1:21" x14ac:dyDescent="0.2">
      <c r="A1" s="56" t="s">
        <v>111</v>
      </c>
      <c r="B1" s="37"/>
      <c r="C1" s="37"/>
      <c r="D1" s="37"/>
      <c r="F1" s="55" t="s">
        <v>110</v>
      </c>
      <c r="G1" s="55"/>
    </row>
    <row r="2" spans="1:21" ht="20.25" x14ac:dyDescent="0.3">
      <c r="A2" s="37"/>
      <c r="B2" s="58" t="s">
        <v>41</v>
      </c>
      <c r="C2" s="37"/>
      <c r="D2" s="37"/>
      <c r="F2" s="94"/>
      <c r="G2" s="95" t="s">
        <v>69</v>
      </c>
      <c r="H2" s="96"/>
      <c r="I2" s="97"/>
      <c r="J2" s="115">
        <f>etab</f>
        <v>0</v>
      </c>
      <c r="K2" s="98"/>
      <c r="L2" s="94"/>
      <c r="M2" s="99"/>
      <c r="N2" s="99"/>
      <c r="O2" s="99"/>
      <c r="P2" s="99"/>
    </row>
    <row r="3" spans="1:21" ht="20.25" x14ac:dyDescent="0.3">
      <c r="A3" s="37"/>
      <c r="B3" s="58" t="s">
        <v>81</v>
      </c>
      <c r="C3" s="93" t="s">
        <v>31</v>
      </c>
      <c r="D3" s="37"/>
      <c r="F3" s="95"/>
      <c r="G3" s="95">
        <v>2020</v>
      </c>
      <c r="H3" s="100"/>
      <c r="I3" s="97"/>
      <c r="J3" s="99"/>
      <c r="K3" s="99"/>
      <c r="L3" s="99"/>
      <c r="M3" s="99"/>
      <c r="N3" s="99"/>
      <c r="O3" s="99"/>
      <c r="P3" s="99"/>
    </row>
    <row r="4" spans="1:21" ht="20.25" x14ac:dyDescent="0.3">
      <c r="A4" s="37"/>
      <c r="B4" s="58" t="s">
        <v>82</v>
      </c>
      <c r="C4" s="93"/>
      <c r="D4" s="37"/>
      <c r="F4" s="99"/>
      <c r="G4" s="94"/>
      <c r="H4" s="96"/>
      <c r="I4" s="101"/>
      <c r="J4" s="99"/>
      <c r="K4" s="99"/>
      <c r="L4" s="99"/>
      <c r="M4" s="99"/>
      <c r="N4" s="99"/>
      <c r="O4" s="99"/>
      <c r="P4" s="99"/>
      <c r="U4" s="55"/>
    </row>
    <row r="5" spans="1:21" ht="26.25" x14ac:dyDescent="0.4">
      <c r="A5" s="37"/>
      <c r="B5" s="37"/>
      <c r="C5" s="37"/>
      <c r="D5" s="37"/>
      <c r="F5" s="99"/>
      <c r="G5" s="94"/>
      <c r="H5" s="102" t="s">
        <v>36</v>
      </c>
      <c r="I5" s="113">
        <f>choix_service</f>
        <v>0</v>
      </c>
      <c r="J5" s="99"/>
      <c r="K5" s="99"/>
      <c r="L5" s="99"/>
      <c r="M5" s="99"/>
      <c r="N5" s="99"/>
      <c r="O5" s="99"/>
      <c r="P5" s="99"/>
    </row>
    <row r="6" spans="1:21" ht="20.25" x14ac:dyDescent="0.3">
      <c r="A6" s="37"/>
      <c r="B6" s="37" t="str">
        <f>"Liste des service pour l'activité : "&amp;C3</f>
        <v>Liste des service pour l'activité : Médecine</v>
      </c>
      <c r="C6" s="37"/>
      <c r="D6" s="37"/>
      <c r="F6" s="99"/>
      <c r="G6" s="94"/>
      <c r="H6" s="103" t="s">
        <v>44</v>
      </c>
      <c r="I6" s="114" t="str">
        <f>IFERROR(B68,"")</f>
        <v/>
      </c>
      <c r="J6" s="99"/>
      <c r="K6" s="99"/>
      <c r="L6" s="99"/>
      <c r="M6" s="99"/>
      <c r="N6" s="99"/>
      <c r="O6" s="99"/>
      <c r="P6" s="95"/>
    </row>
    <row r="7" spans="1:21" ht="30" x14ac:dyDescent="0.4">
      <c r="A7" s="37"/>
      <c r="B7" s="59" t="s">
        <v>28</v>
      </c>
      <c r="C7" s="59" t="s">
        <v>29</v>
      </c>
      <c r="D7" s="37"/>
      <c r="F7" s="95"/>
      <c r="G7" s="117"/>
      <c r="H7" s="118"/>
      <c r="I7" s="119"/>
      <c r="J7" s="120" t="s">
        <v>115</v>
      </c>
      <c r="K7" s="121" t="str">
        <f>IFERROR(B69,"")</f>
        <v/>
      </c>
      <c r="L7" s="122" t="s">
        <v>116</v>
      </c>
      <c r="M7" s="123"/>
      <c r="N7" s="123"/>
      <c r="O7" s="124"/>
      <c r="P7" s="99"/>
    </row>
    <row r="8" spans="1:21" ht="20.25" x14ac:dyDescent="0.3">
      <c r="A8" s="37"/>
      <c r="B8" s="60" t="str">
        <f t="shared" ref="B8:B17" si="0">IF(A45=0,"",A45)</f>
        <v/>
      </c>
      <c r="C8" s="60" t="str">
        <f t="shared" ref="C8:C17" si="1">IF(A56=0,"",A56)</f>
        <v/>
      </c>
      <c r="D8" s="61"/>
      <c r="F8" s="94"/>
      <c r="G8" s="94"/>
      <c r="H8" s="96"/>
      <c r="I8" s="101"/>
      <c r="J8" s="94"/>
      <c r="K8" s="94"/>
      <c r="L8" s="94"/>
      <c r="M8" s="99"/>
      <c r="N8" s="99"/>
      <c r="O8" s="99"/>
      <c r="P8" s="99"/>
    </row>
    <row r="9" spans="1:21" ht="40.5" customHeight="1" x14ac:dyDescent="0.3">
      <c r="A9" s="37"/>
      <c r="B9" s="60" t="str">
        <f t="shared" si="0"/>
        <v/>
      </c>
      <c r="C9" s="60" t="str">
        <f t="shared" si="1"/>
        <v/>
      </c>
      <c r="D9" s="61"/>
      <c r="F9" s="99"/>
      <c r="G9" s="99"/>
      <c r="H9" s="104" t="s">
        <v>64</v>
      </c>
      <c r="I9" s="127" t="s">
        <v>112</v>
      </c>
      <c r="J9" s="128"/>
      <c r="K9" s="104" t="s">
        <v>119</v>
      </c>
      <c r="L9" s="94"/>
      <c r="M9" s="99"/>
      <c r="N9" s="99"/>
      <c r="O9" s="99"/>
      <c r="P9" s="99"/>
    </row>
    <row r="10" spans="1:21" ht="40.5" customHeight="1" x14ac:dyDescent="0.4">
      <c r="A10" s="37"/>
      <c r="B10" s="60" t="str">
        <f t="shared" si="0"/>
        <v/>
      </c>
      <c r="C10" s="60" t="str">
        <f t="shared" si="1"/>
        <v/>
      </c>
      <c r="D10" s="61"/>
      <c r="F10" s="94"/>
      <c r="G10" s="105" t="s">
        <v>24</v>
      </c>
      <c r="H10" s="109" t="str">
        <f>IFERROR(IF(OR(B71="",B71=0),"",B71),"")</f>
        <v/>
      </c>
      <c r="I10" s="110" t="str">
        <f>IFERROR(IF(OR(C71="",C71=0),"",C71),"")</f>
        <v/>
      </c>
      <c r="J10" s="111" t="str">
        <f>IF(I10&lt;&gt;"",IF(I10&lt;0.8,"L",IF(I10&lt;1,"J","JJ")),"")</f>
        <v/>
      </c>
      <c r="K10" s="112" t="str">
        <f>IFERROR(IF(OR(D71="",D71=0),"",D71),"")</f>
        <v/>
      </c>
      <c r="L10" s="94"/>
      <c r="M10" s="99"/>
      <c r="N10" s="99"/>
      <c r="O10" s="99"/>
      <c r="P10" s="99"/>
    </row>
    <row r="11" spans="1:21" ht="27.75" x14ac:dyDescent="0.4">
      <c r="A11" s="37"/>
      <c r="B11" s="60" t="str">
        <f t="shared" si="0"/>
        <v/>
      </c>
      <c r="C11" s="60" t="str">
        <f t="shared" si="1"/>
        <v/>
      </c>
      <c r="D11" s="61"/>
      <c r="F11" s="94"/>
      <c r="G11" s="105" t="s">
        <v>25</v>
      </c>
      <c r="H11" s="109" t="str">
        <f t="shared" ref="H11:I11" si="2">IFERROR(IF(OR(B72="",B72=0),"",B72),"")</f>
        <v/>
      </c>
      <c r="I11" s="110" t="str">
        <f t="shared" si="2"/>
        <v/>
      </c>
      <c r="J11" s="111" t="str">
        <f t="shared" ref="J11:J14" si="3">IF(I11&lt;&gt;"",IF(I11&lt;0.8,"L",IF(I11&lt;1,"J","JJ")),"")</f>
        <v/>
      </c>
      <c r="K11" s="112" t="str">
        <f t="shared" ref="K11:K14" si="4">IFERROR(IF(OR(D72="",D72=0),"",D72),"")</f>
        <v/>
      </c>
      <c r="L11" s="94"/>
      <c r="M11" s="99"/>
      <c r="N11" s="99"/>
      <c r="O11" s="99"/>
      <c r="P11" s="99"/>
    </row>
    <row r="12" spans="1:21" ht="27.75" x14ac:dyDescent="0.4">
      <c r="A12" s="37"/>
      <c r="B12" s="60" t="str">
        <f t="shared" si="0"/>
        <v/>
      </c>
      <c r="C12" s="60" t="str">
        <f t="shared" si="1"/>
        <v/>
      </c>
      <c r="D12" s="61"/>
      <c r="F12" s="94"/>
      <c r="G12" s="105" t="s">
        <v>26</v>
      </c>
      <c r="H12" s="109" t="str">
        <f t="shared" ref="H12:I12" si="5">IFERROR(IF(OR(B73="",B73=0),"",B73),"")</f>
        <v/>
      </c>
      <c r="I12" s="110" t="str">
        <f t="shared" si="5"/>
        <v/>
      </c>
      <c r="J12" s="111" t="str">
        <f t="shared" si="3"/>
        <v/>
      </c>
      <c r="K12" s="112" t="str">
        <f t="shared" si="4"/>
        <v/>
      </c>
      <c r="L12" s="94"/>
      <c r="M12" s="99"/>
      <c r="N12" s="99"/>
      <c r="O12" s="99"/>
      <c r="P12" s="99"/>
    </row>
    <row r="13" spans="1:21" ht="27.75" x14ac:dyDescent="0.4">
      <c r="A13" s="37"/>
      <c r="B13" s="60" t="str">
        <f t="shared" si="0"/>
        <v/>
      </c>
      <c r="C13" s="60" t="str">
        <f t="shared" si="1"/>
        <v/>
      </c>
      <c r="D13" s="61"/>
      <c r="F13" s="94"/>
      <c r="G13" s="105" t="s">
        <v>27</v>
      </c>
      <c r="H13" s="109" t="str">
        <f t="shared" ref="H13:I13" si="6">IFERROR(IF(OR(B74="",B74=0),"",B74),"")</f>
        <v/>
      </c>
      <c r="I13" s="110" t="str">
        <f t="shared" si="6"/>
        <v/>
      </c>
      <c r="J13" s="111" t="str">
        <f t="shared" si="3"/>
        <v/>
      </c>
      <c r="K13" s="112" t="str">
        <f t="shared" si="4"/>
        <v/>
      </c>
      <c r="L13" s="94"/>
      <c r="M13" s="99"/>
      <c r="N13" s="99"/>
      <c r="O13" s="99"/>
      <c r="P13" s="99"/>
    </row>
    <row r="14" spans="1:21" ht="27.75" x14ac:dyDescent="0.4">
      <c r="A14" s="37"/>
      <c r="B14" s="60" t="str">
        <f t="shared" si="0"/>
        <v/>
      </c>
      <c r="C14" s="60" t="str">
        <f t="shared" si="1"/>
        <v/>
      </c>
      <c r="D14" s="61"/>
      <c r="F14" s="94"/>
      <c r="G14" s="105" t="s">
        <v>46</v>
      </c>
      <c r="H14" s="109" t="str">
        <f t="shared" ref="H14:I14" si="7">IFERROR(IF(OR(B75="",B75=0),"",B75),"")</f>
        <v/>
      </c>
      <c r="I14" s="110" t="str">
        <f t="shared" si="7"/>
        <v/>
      </c>
      <c r="J14" s="111" t="str">
        <f t="shared" si="3"/>
        <v/>
      </c>
      <c r="K14" s="112" t="str">
        <f t="shared" si="4"/>
        <v/>
      </c>
      <c r="L14" s="94"/>
      <c r="M14" s="99"/>
      <c r="N14" s="99"/>
      <c r="O14" s="99"/>
      <c r="P14" s="99"/>
    </row>
    <row r="15" spans="1:21" ht="20.25" x14ac:dyDescent="0.3">
      <c r="A15" s="37"/>
      <c r="B15" s="60" t="str">
        <f t="shared" si="0"/>
        <v/>
      </c>
      <c r="C15" s="60" t="str">
        <f t="shared" si="1"/>
        <v/>
      </c>
      <c r="D15" s="61"/>
      <c r="F15" s="99"/>
      <c r="G15" s="99"/>
      <c r="H15" s="100"/>
      <c r="I15" s="106"/>
      <c r="J15" s="99"/>
      <c r="K15" s="99"/>
      <c r="L15" s="99"/>
      <c r="M15" s="99"/>
      <c r="N15" s="99"/>
      <c r="O15" s="99"/>
      <c r="P15" s="99"/>
    </row>
    <row r="16" spans="1:21" ht="20.25" x14ac:dyDescent="0.3">
      <c r="A16" s="37"/>
      <c r="B16" s="60" t="str">
        <f t="shared" si="0"/>
        <v/>
      </c>
      <c r="C16" s="60" t="str">
        <f t="shared" si="1"/>
        <v/>
      </c>
      <c r="D16" s="61"/>
      <c r="F16" s="100"/>
      <c r="G16" s="100"/>
      <c r="H16" s="100"/>
      <c r="I16" s="106"/>
      <c r="J16" s="99"/>
      <c r="K16" s="99"/>
      <c r="L16" s="99"/>
      <c r="M16" s="99"/>
      <c r="N16" s="99"/>
      <c r="O16" s="99"/>
      <c r="P16" s="99"/>
    </row>
    <row r="17" spans="1:16" ht="20.25" x14ac:dyDescent="0.3">
      <c r="A17" s="37"/>
      <c r="B17" s="60" t="str">
        <f t="shared" si="0"/>
        <v/>
      </c>
      <c r="C17" s="60" t="str">
        <f t="shared" si="1"/>
        <v/>
      </c>
      <c r="D17" s="61"/>
      <c r="F17" s="100"/>
      <c r="G17" s="100"/>
      <c r="H17" s="100"/>
      <c r="I17" s="106"/>
      <c r="J17" s="99"/>
      <c r="K17" s="99"/>
      <c r="L17" s="99"/>
      <c r="M17" s="99"/>
      <c r="N17" s="99"/>
      <c r="O17" s="99"/>
      <c r="P17" s="99"/>
    </row>
    <row r="18" spans="1:16" ht="20.25" x14ac:dyDescent="0.3">
      <c r="A18" s="37"/>
      <c r="B18" s="37"/>
      <c r="C18" s="37"/>
      <c r="D18" s="61"/>
      <c r="F18" s="99"/>
      <c r="G18" s="99"/>
      <c r="H18" s="100"/>
      <c r="I18" s="99"/>
      <c r="J18" s="99"/>
      <c r="K18" s="99"/>
      <c r="L18" s="99"/>
      <c r="M18" s="99"/>
      <c r="N18" s="99"/>
      <c r="O18" s="99"/>
      <c r="P18" s="99"/>
    </row>
    <row r="19" spans="1:16" ht="20.25" x14ac:dyDescent="0.3">
      <c r="A19" s="36"/>
      <c r="B19" s="37"/>
      <c r="C19" s="37"/>
      <c r="D19" s="61"/>
      <c r="F19" s="95"/>
      <c r="G19" s="95"/>
      <c r="H19" s="100"/>
      <c r="I19" s="99"/>
      <c r="J19" s="99"/>
      <c r="K19" s="99"/>
      <c r="L19" s="99"/>
      <c r="M19" s="99"/>
      <c r="N19" s="99"/>
      <c r="O19" s="99"/>
      <c r="P19" s="99"/>
    </row>
    <row r="20" spans="1:16" ht="20.25" x14ac:dyDescent="0.3">
      <c r="A20" s="36"/>
      <c r="B20" s="35" t="s">
        <v>131</v>
      </c>
      <c r="C20" s="37"/>
      <c r="D20" s="61"/>
      <c r="F20" s="100"/>
      <c r="G20" s="100"/>
      <c r="H20" s="100"/>
      <c r="I20" s="99"/>
      <c r="J20" s="99"/>
      <c r="K20" s="99"/>
      <c r="L20" s="99"/>
      <c r="M20" s="99"/>
      <c r="N20" s="99"/>
      <c r="O20" s="99"/>
      <c r="P20" s="99"/>
    </row>
    <row r="21" spans="1:16" ht="20.25" x14ac:dyDescent="0.3">
      <c r="A21" s="36"/>
      <c r="B21" s="125" t="s">
        <v>132</v>
      </c>
      <c r="C21" s="37"/>
      <c r="D21" s="61"/>
      <c r="F21" s="100"/>
      <c r="G21" s="100"/>
      <c r="H21" s="100"/>
      <c r="I21" s="99"/>
      <c r="J21" s="99"/>
      <c r="K21" s="99"/>
      <c r="L21" s="99"/>
      <c r="M21" s="99"/>
      <c r="N21" s="99"/>
      <c r="O21" s="99"/>
      <c r="P21" s="99"/>
    </row>
    <row r="22" spans="1:16" ht="20.25" x14ac:dyDescent="0.3">
      <c r="A22" s="37"/>
      <c r="B22" s="125" t="s">
        <v>133</v>
      </c>
      <c r="C22" s="37"/>
      <c r="D22" s="61"/>
      <c r="F22" s="100"/>
      <c r="G22" s="100"/>
      <c r="H22" s="100"/>
      <c r="I22" s="99"/>
      <c r="J22" s="99"/>
      <c r="K22" s="99"/>
      <c r="L22" s="99"/>
      <c r="M22" s="99"/>
      <c r="N22" s="99"/>
      <c r="O22" s="99"/>
      <c r="P22" s="99"/>
    </row>
    <row r="23" spans="1:16" ht="20.25" x14ac:dyDescent="0.3">
      <c r="A23" s="37"/>
      <c r="B23" s="125" t="s">
        <v>134</v>
      </c>
      <c r="C23" s="37"/>
      <c r="D23" s="61"/>
      <c r="F23" s="99"/>
      <c r="G23" s="99"/>
      <c r="H23" s="100"/>
      <c r="I23" s="99"/>
      <c r="J23" s="99"/>
      <c r="K23" s="99"/>
      <c r="L23" s="99"/>
      <c r="M23" s="99"/>
      <c r="N23" s="99"/>
      <c r="O23" s="99"/>
      <c r="P23" s="99"/>
    </row>
    <row r="24" spans="1:16" ht="20.25" x14ac:dyDescent="0.3">
      <c r="A24" s="37"/>
      <c r="C24" s="37"/>
      <c r="D24" s="61"/>
      <c r="F24" s="99"/>
      <c r="G24" s="99"/>
      <c r="H24" s="100"/>
      <c r="I24" s="99"/>
      <c r="J24" s="99"/>
      <c r="K24" s="99"/>
      <c r="L24" s="107"/>
      <c r="M24" s="99"/>
      <c r="N24" s="107"/>
      <c r="O24" s="99"/>
      <c r="P24" s="108" t="s">
        <v>114</v>
      </c>
    </row>
    <row r="25" spans="1:16" x14ac:dyDescent="0.2">
      <c r="D25" s="35"/>
    </row>
    <row r="26" spans="1:16" x14ac:dyDescent="0.2">
      <c r="D26" s="35"/>
    </row>
    <row r="27" spans="1:16" x14ac:dyDescent="0.2">
      <c r="D27" s="35"/>
    </row>
    <row r="28" spans="1:16" x14ac:dyDescent="0.2">
      <c r="D28" s="35"/>
    </row>
    <row r="29" spans="1:16" x14ac:dyDescent="0.2">
      <c r="D29" s="35"/>
    </row>
    <row r="30" spans="1:16" x14ac:dyDescent="0.2">
      <c r="F30" s="37"/>
      <c r="G30" s="37"/>
      <c r="H30" s="41"/>
      <c r="I30" s="42"/>
      <c r="J30" s="37"/>
      <c r="K30" s="37"/>
      <c r="L30" s="37"/>
      <c r="M30" s="37"/>
      <c r="N30" s="37"/>
      <c r="O30" s="37"/>
      <c r="P30" s="37"/>
    </row>
    <row r="31" spans="1:16" s="37" customFormat="1" ht="12.75" x14ac:dyDescent="0.2">
      <c r="A31" s="36" t="s">
        <v>75</v>
      </c>
      <c r="F31" s="56"/>
      <c r="G31" s="56"/>
      <c r="H31" s="41"/>
      <c r="I31" s="42"/>
    </row>
    <row r="32" spans="1:16" s="37" customFormat="1" ht="12.75" x14ac:dyDescent="0.2">
      <c r="A32" s="38" t="s">
        <v>63</v>
      </c>
      <c r="D32" s="39"/>
      <c r="E32" s="56"/>
      <c r="H32" s="41"/>
      <c r="I32" s="42"/>
    </row>
    <row r="33" spans="1:22" s="37" customFormat="1" ht="12.75" x14ac:dyDescent="0.2">
      <c r="A33" s="40">
        <v>3</v>
      </c>
      <c r="H33" s="41"/>
      <c r="I33" s="42"/>
    </row>
    <row r="34" spans="1:22" s="37" customFormat="1" ht="12.75" x14ac:dyDescent="0.2">
      <c r="A34" s="40"/>
      <c r="H34" s="41"/>
      <c r="I34" s="42"/>
    </row>
    <row r="35" spans="1:22" s="37" customFormat="1" ht="12.75" x14ac:dyDescent="0.2">
      <c r="A35" s="38" t="s">
        <v>74</v>
      </c>
      <c r="H35" s="41"/>
      <c r="I35" s="42"/>
      <c r="S35" s="57"/>
      <c r="T35" s="57"/>
      <c r="U35" s="57"/>
      <c r="V35" s="57"/>
    </row>
    <row r="36" spans="1:22" s="37" customFormat="1" ht="12.75" x14ac:dyDescent="0.2">
      <c r="A36" s="37" t="s">
        <v>31</v>
      </c>
      <c r="H36" s="41"/>
      <c r="I36" s="42"/>
    </row>
    <row r="37" spans="1:22" s="37" customFormat="1" ht="12.75" x14ac:dyDescent="0.2">
      <c r="A37" s="37" t="s">
        <v>32</v>
      </c>
      <c r="H37" s="41"/>
      <c r="I37" s="42"/>
    </row>
    <row r="38" spans="1:22" s="37" customFormat="1" ht="12.75" x14ac:dyDescent="0.2">
      <c r="A38" s="37" t="s">
        <v>71</v>
      </c>
      <c r="H38" s="41"/>
      <c r="I38" s="42"/>
    </row>
    <row r="39" spans="1:22" s="37" customFormat="1" ht="12.75" x14ac:dyDescent="0.2">
      <c r="A39" s="37" t="s">
        <v>70</v>
      </c>
      <c r="H39" s="41"/>
      <c r="I39" s="42"/>
    </row>
    <row r="40" spans="1:22" s="37" customFormat="1" ht="12.75" x14ac:dyDescent="0.2">
      <c r="A40" s="37" t="s">
        <v>62</v>
      </c>
      <c r="H40" s="41"/>
      <c r="I40" s="42"/>
    </row>
    <row r="41" spans="1:22" s="37" customFormat="1" ht="12.75" x14ac:dyDescent="0.2">
      <c r="A41" s="37" t="s">
        <v>72</v>
      </c>
      <c r="H41" s="41"/>
      <c r="I41" s="42"/>
    </row>
    <row r="42" spans="1:22" s="37" customFormat="1" ht="12.75" x14ac:dyDescent="0.2">
      <c r="A42" s="37" t="s">
        <v>73</v>
      </c>
      <c r="H42" s="41"/>
      <c r="I42" s="42"/>
    </row>
    <row r="43" spans="1:22" s="37" customFormat="1" ht="12.75" x14ac:dyDescent="0.2"/>
    <row r="44" spans="1:22" s="37" customFormat="1" ht="12.75" x14ac:dyDescent="0.2">
      <c r="A44" s="36" t="s">
        <v>76</v>
      </c>
      <c r="B44" s="41"/>
      <c r="C44" s="42"/>
    </row>
    <row r="45" spans="1:22" s="37" customFormat="1" ht="12.75" x14ac:dyDescent="0.2">
      <c r="A45" s="43">
        <f>DGET(bdd_services,"nom",B45:C46)</f>
        <v>0</v>
      </c>
      <c r="B45" s="44" t="s">
        <v>77</v>
      </c>
      <c r="C45" s="45" t="s">
        <v>78</v>
      </c>
      <c r="D45" s="46" t="s">
        <v>77</v>
      </c>
      <c r="E45" s="45" t="s">
        <v>78</v>
      </c>
    </row>
    <row r="46" spans="1:22" s="37" customFormat="1" ht="12.75" x14ac:dyDescent="0.2">
      <c r="A46" s="47">
        <f>DGET(bdd_services,"nom",D45:E46)</f>
        <v>0</v>
      </c>
      <c r="B46" s="48" t="str">
        <f>C3</f>
        <v>Médecine</v>
      </c>
      <c r="C46" s="49">
        <v>1</v>
      </c>
      <c r="D46" s="50" t="str">
        <f>B46</f>
        <v>Médecine</v>
      </c>
      <c r="E46" s="49">
        <v>2</v>
      </c>
    </row>
    <row r="47" spans="1:22" s="37" customFormat="1" ht="12.75" x14ac:dyDescent="0.2">
      <c r="A47" s="47">
        <f>DGET(bdd_services,"nom",B47:C48)</f>
        <v>0</v>
      </c>
      <c r="B47" s="44" t="s">
        <v>77</v>
      </c>
      <c r="C47" s="45" t="s">
        <v>78</v>
      </c>
      <c r="D47" s="46" t="s">
        <v>77</v>
      </c>
      <c r="E47" s="45" t="s">
        <v>78</v>
      </c>
    </row>
    <row r="48" spans="1:22" s="37" customFormat="1" ht="12.75" x14ac:dyDescent="0.2">
      <c r="A48" s="47">
        <f>DGET(bdd_services,"nom",D47:E48)</f>
        <v>0</v>
      </c>
      <c r="B48" s="48" t="str">
        <f>B46</f>
        <v>Médecine</v>
      </c>
      <c r="C48" s="49">
        <v>3</v>
      </c>
      <c r="D48" s="50" t="str">
        <f>B48</f>
        <v>Médecine</v>
      </c>
      <c r="E48" s="49">
        <v>4</v>
      </c>
    </row>
    <row r="49" spans="1:5" s="37" customFormat="1" ht="12.75" x14ac:dyDescent="0.2">
      <c r="A49" s="47">
        <f>DGET(bdd_services,"nom",B49:C50)</f>
        <v>0</v>
      </c>
      <c r="B49" s="44" t="s">
        <v>77</v>
      </c>
      <c r="C49" s="45" t="s">
        <v>78</v>
      </c>
      <c r="D49" s="46" t="s">
        <v>77</v>
      </c>
      <c r="E49" s="45" t="s">
        <v>78</v>
      </c>
    </row>
    <row r="50" spans="1:5" s="37" customFormat="1" ht="12.75" x14ac:dyDescent="0.2">
      <c r="A50" s="47">
        <f>DGET(bdd_services,"nom",D49:E50)</f>
        <v>0</v>
      </c>
      <c r="B50" s="48" t="str">
        <f>B46</f>
        <v>Médecine</v>
      </c>
      <c r="C50" s="49">
        <v>5</v>
      </c>
      <c r="D50" s="50" t="str">
        <f>B50</f>
        <v>Médecine</v>
      </c>
      <c r="E50" s="49">
        <v>6</v>
      </c>
    </row>
    <row r="51" spans="1:5" s="37" customFormat="1" ht="12.75" x14ac:dyDescent="0.2">
      <c r="A51" s="47">
        <f>DGET(bdd_services,"nom",B51:C52)</f>
        <v>0</v>
      </c>
      <c r="B51" s="44" t="s">
        <v>77</v>
      </c>
      <c r="C51" s="45" t="s">
        <v>78</v>
      </c>
      <c r="D51" s="46" t="s">
        <v>77</v>
      </c>
      <c r="E51" s="45" t="s">
        <v>78</v>
      </c>
    </row>
    <row r="52" spans="1:5" s="37" customFormat="1" ht="12.75" x14ac:dyDescent="0.2">
      <c r="A52" s="47">
        <f>DGET(bdd_services,"nom",D51:E52)</f>
        <v>0</v>
      </c>
      <c r="B52" s="48" t="str">
        <f>B46</f>
        <v>Médecine</v>
      </c>
      <c r="C52" s="49">
        <v>7</v>
      </c>
      <c r="D52" s="50" t="str">
        <f>B52</f>
        <v>Médecine</v>
      </c>
      <c r="E52" s="49">
        <v>8</v>
      </c>
    </row>
    <row r="53" spans="1:5" s="37" customFormat="1" ht="12.75" x14ac:dyDescent="0.2">
      <c r="A53" s="47">
        <f>DGET(bdd_services,"nom",B53:C54)</f>
        <v>0</v>
      </c>
      <c r="B53" s="44" t="s">
        <v>77</v>
      </c>
      <c r="C53" s="45" t="s">
        <v>78</v>
      </c>
      <c r="D53" s="46" t="s">
        <v>77</v>
      </c>
      <c r="E53" s="45" t="s">
        <v>78</v>
      </c>
    </row>
    <row r="54" spans="1:5" s="37" customFormat="1" ht="12.75" x14ac:dyDescent="0.2">
      <c r="A54" s="51">
        <f>DGET(bdd_services,"nom",D53:E54)</f>
        <v>0</v>
      </c>
      <c r="B54" s="48" t="str">
        <f>B46</f>
        <v>Médecine</v>
      </c>
      <c r="C54" s="49">
        <v>9</v>
      </c>
      <c r="D54" s="50" t="str">
        <f>B54</f>
        <v>Médecine</v>
      </c>
      <c r="E54" s="49">
        <v>10</v>
      </c>
    </row>
    <row r="55" spans="1:5" s="37" customFormat="1" ht="12.75" x14ac:dyDescent="0.2">
      <c r="A55" s="36" t="s">
        <v>83</v>
      </c>
      <c r="B55" s="41"/>
      <c r="C55" s="42"/>
    </row>
    <row r="56" spans="1:5" s="37" customFormat="1" ht="12.75" x14ac:dyDescent="0.2">
      <c r="A56" s="43">
        <f>DGET(bdd_services,"activite",B56:C57)</f>
        <v>0</v>
      </c>
      <c r="B56" s="44" t="s">
        <v>77</v>
      </c>
      <c r="C56" s="45" t="s">
        <v>78</v>
      </c>
      <c r="D56" s="46" t="s">
        <v>77</v>
      </c>
      <c r="E56" s="45" t="s">
        <v>78</v>
      </c>
    </row>
    <row r="57" spans="1:5" s="37" customFormat="1" ht="12.75" x14ac:dyDescent="0.2">
      <c r="A57" s="47">
        <f>DGET(bdd_services,"activite",D56:E57)</f>
        <v>0</v>
      </c>
      <c r="B57" s="48" t="str">
        <f>C3</f>
        <v>Médecine</v>
      </c>
      <c r="C57" s="49">
        <v>1</v>
      </c>
      <c r="D57" s="50" t="str">
        <f>B57</f>
        <v>Médecine</v>
      </c>
      <c r="E57" s="49">
        <v>2</v>
      </c>
    </row>
    <row r="58" spans="1:5" s="37" customFormat="1" ht="12.75" x14ac:dyDescent="0.2">
      <c r="A58" s="47">
        <f>DGET(bdd_services,"activite",B58:C59)</f>
        <v>0</v>
      </c>
      <c r="B58" s="44" t="s">
        <v>77</v>
      </c>
      <c r="C58" s="45" t="s">
        <v>78</v>
      </c>
      <c r="D58" s="46" t="s">
        <v>77</v>
      </c>
      <c r="E58" s="45" t="s">
        <v>78</v>
      </c>
    </row>
    <row r="59" spans="1:5" s="37" customFormat="1" ht="12.75" x14ac:dyDescent="0.2">
      <c r="A59" s="47">
        <f>DGET(bdd_services,"activite",D58:E59)</f>
        <v>0</v>
      </c>
      <c r="B59" s="48" t="str">
        <f>B57</f>
        <v>Médecine</v>
      </c>
      <c r="C59" s="49">
        <v>3</v>
      </c>
      <c r="D59" s="50" t="str">
        <f>B59</f>
        <v>Médecine</v>
      </c>
      <c r="E59" s="49">
        <v>4</v>
      </c>
    </row>
    <row r="60" spans="1:5" s="37" customFormat="1" ht="12.75" x14ac:dyDescent="0.2">
      <c r="A60" s="47">
        <f>DGET(bdd_services,"activite",B60:C61)</f>
        <v>0</v>
      </c>
      <c r="B60" s="44" t="s">
        <v>77</v>
      </c>
      <c r="C60" s="45" t="s">
        <v>78</v>
      </c>
      <c r="D60" s="46" t="s">
        <v>77</v>
      </c>
      <c r="E60" s="45" t="s">
        <v>78</v>
      </c>
    </row>
    <row r="61" spans="1:5" s="37" customFormat="1" ht="12.75" x14ac:dyDescent="0.2">
      <c r="A61" s="47">
        <f>DGET(bdd_services,"activite",D60:E61)</f>
        <v>0</v>
      </c>
      <c r="B61" s="48" t="str">
        <f>B57</f>
        <v>Médecine</v>
      </c>
      <c r="C61" s="49">
        <v>5</v>
      </c>
      <c r="D61" s="50" t="str">
        <f>B61</f>
        <v>Médecine</v>
      </c>
      <c r="E61" s="49">
        <v>6</v>
      </c>
    </row>
    <row r="62" spans="1:5" s="37" customFormat="1" ht="12.75" x14ac:dyDescent="0.2">
      <c r="A62" s="47">
        <f>DGET(bdd_services,"activite",B62:C63)</f>
        <v>0</v>
      </c>
      <c r="B62" s="44" t="s">
        <v>77</v>
      </c>
      <c r="C62" s="45" t="s">
        <v>78</v>
      </c>
      <c r="D62" s="46" t="s">
        <v>77</v>
      </c>
      <c r="E62" s="45" t="s">
        <v>78</v>
      </c>
    </row>
    <row r="63" spans="1:5" s="37" customFormat="1" ht="12.75" x14ac:dyDescent="0.2">
      <c r="A63" s="47">
        <f>DGET(bdd_services,"activite",D62:E63)</f>
        <v>0</v>
      </c>
      <c r="B63" s="48" t="str">
        <f>B57</f>
        <v>Médecine</v>
      </c>
      <c r="C63" s="49">
        <v>7</v>
      </c>
      <c r="D63" s="50" t="str">
        <f>B63</f>
        <v>Médecine</v>
      </c>
      <c r="E63" s="49">
        <v>8</v>
      </c>
    </row>
    <row r="64" spans="1:5" s="37" customFormat="1" ht="12.75" x14ac:dyDescent="0.2">
      <c r="A64" s="47">
        <f>DGET(bdd_services,"activite",B64:C65)</f>
        <v>0</v>
      </c>
      <c r="B64" s="44" t="s">
        <v>77</v>
      </c>
      <c r="C64" s="45" t="s">
        <v>78</v>
      </c>
      <c r="D64" s="46" t="s">
        <v>77</v>
      </c>
      <c r="E64" s="45" t="s">
        <v>78</v>
      </c>
    </row>
    <row r="65" spans="1:5" s="37" customFormat="1" ht="12.75" x14ac:dyDescent="0.2">
      <c r="A65" s="51">
        <f>DGET(bdd_services,"activite",D64:E65)</f>
        <v>0</v>
      </c>
      <c r="B65" s="48" t="str">
        <f>B57</f>
        <v>Médecine</v>
      </c>
      <c r="C65" s="49">
        <v>9</v>
      </c>
      <c r="D65" s="50" t="str">
        <f>B65</f>
        <v>Médecine</v>
      </c>
      <c r="E65" s="49">
        <v>10</v>
      </c>
    </row>
    <row r="66" spans="1:5" s="37" customFormat="1" ht="12.75" x14ac:dyDescent="0.2">
      <c r="B66" s="41"/>
      <c r="C66" s="42"/>
    </row>
    <row r="67" spans="1:5" s="37" customFormat="1" ht="12.75" x14ac:dyDescent="0.2">
      <c r="A67" s="36" t="s">
        <v>104</v>
      </c>
      <c r="D67" s="41"/>
      <c r="E67" s="42"/>
    </row>
    <row r="68" spans="1:5" s="37" customFormat="1" ht="12.75" x14ac:dyDescent="0.2">
      <c r="A68" s="37" t="s">
        <v>29</v>
      </c>
      <c r="B68" s="52" t="e">
        <f>DGET(bdd_services,"activite",C68:C69)</f>
        <v>#NUM!</v>
      </c>
      <c r="C68" s="79" t="s">
        <v>79</v>
      </c>
      <c r="D68" s="41"/>
      <c r="E68" s="42"/>
    </row>
    <row r="69" spans="1:5" s="37" customFormat="1" ht="12.75" x14ac:dyDescent="0.2">
      <c r="A69" s="37" t="s">
        <v>117</v>
      </c>
      <c r="B69" s="81" t="e">
        <f>DGET(bdd_services,"dt",C68:C69)</f>
        <v>#NUM!</v>
      </c>
      <c r="C69" s="80">
        <f>choix_service</f>
        <v>0</v>
      </c>
      <c r="E69" s="42"/>
    </row>
    <row r="70" spans="1:5" s="37" customFormat="1" ht="12.75" x14ac:dyDescent="0.2">
      <c r="B70" s="42" t="s">
        <v>106</v>
      </c>
      <c r="C70" s="42" t="s">
        <v>107</v>
      </c>
      <c r="D70" s="37" t="s">
        <v>126</v>
      </c>
      <c r="E70" s="42"/>
    </row>
    <row r="71" spans="1:5" s="37" customFormat="1" ht="12.75" x14ac:dyDescent="0.2">
      <c r="A71" s="37" t="s">
        <v>24</v>
      </c>
      <c r="B71" s="52" t="e">
        <f>DGET(bdd_services,"t1_conso",C68:C69)</f>
        <v>#NUM!</v>
      </c>
      <c r="C71" s="53" t="e">
        <f>DGET(bdd_services,"t1_objectif",C68:C69)</f>
        <v>#NUM!</v>
      </c>
      <c r="D71" s="52" t="e">
        <f>DGET(bdd_services,"t1_dosereelle",C68:C69)</f>
        <v>#NUM!</v>
      </c>
      <c r="E71" s="42"/>
    </row>
    <row r="72" spans="1:5" s="37" customFormat="1" ht="12.75" x14ac:dyDescent="0.2">
      <c r="A72" s="37" t="s">
        <v>25</v>
      </c>
      <c r="B72" s="52" t="e">
        <f>DGET(bdd_services,"t2_conso",C68:C69)</f>
        <v>#NUM!</v>
      </c>
      <c r="C72" s="53" t="e">
        <f>DGET(bdd_services,"t2_objectif",C68:C69)</f>
        <v>#NUM!</v>
      </c>
      <c r="D72" s="52" t="e">
        <f>DGET(bdd_services,"t2_dosereelle",C68:C69)</f>
        <v>#NUM!</v>
      </c>
      <c r="E72" s="42"/>
    </row>
    <row r="73" spans="1:5" s="37" customFormat="1" ht="12.75" x14ac:dyDescent="0.2">
      <c r="A73" s="37" t="s">
        <v>26</v>
      </c>
      <c r="B73" s="52" t="e">
        <f>DGET(bdd_services,"t3_conso",C68:C69)</f>
        <v>#NUM!</v>
      </c>
      <c r="C73" s="53" t="e">
        <f>DGET(bdd_services,"t3_objectif",C68:C69)</f>
        <v>#NUM!</v>
      </c>
      <c r="D73" s="52" t="e">
        <f>DGET(bdd_services,"t3_dosereelle",C68:C69)</f>
        <v>#NUM!</v>
      </c>
      <c r="E73" s="42"/>
    </row>
    <row r="74" spans="1:5" s="37" customFormat="1" ht="12.75" x14ac:dyDescent="0.2">
      <c r="A74" s="37" t="s">
        <v>27</v>
      </c>
      <c r="B74" s="52" t="e">
        <f>DGET(bdd_services,"t4_conso",C68:C69)</f>
        <v>#NUM!</v>
      </c>
      <c r="C74" s="53" t="e">
        <f>DGET(bdd_services,"t4_objectif",C68:C69)</f>
        <v>#NUM!</v>
      </c>
      <c r="D74" s="52" t="e">
        <f>DGET(bdd_services,"t4_dosereelle",C68:C69)</f>
        <v>#NUM!</v>
      </c>
      <c r="E74" s="42"/>
    </row>
    <row r="75" spans="1:5" s="37" customFormat="1" ht="12.75" x14ac:dyDescent="0.2">
      <c r="A75" s="37" t="s">
        <v>105</v>
      </c>
      <c r="B75" s="52" t="e">
        <f>DGET(bdd_services,"annee_conso",C68:C69)</f>
        <v>#NUM!</v>
      </c>
      <c r="C75" s="53" t="e">
        <f>DGET(bdd_services,"annee_objectif",C68:C69)</f>
        <v>#NUM!</v>
      </c>
      <c r="D75" s="52" t="e">
        <f>DGET(bdd_services,"annee_dosereelle",C68:C69)</f>
        <v>#NUM!</v>
      </c>
      <c r="E75" s="42"/>
    </row>
    <row r="76" spans="1:5" s="37" customFormat="1" ht="12.75" x14ac:dyDescent="0.2">
      <c r="D76" s="41"/>
      <c r="E76" s="42"/>
    </row>
    <row r="77" spans="1:5" s="37" customFormat="1" ht="12.75" x14ac:dyDescent="0.2">
      <c r="D77" s="41"/>
      <c r="E77" s="42"/>
    </row>
    <row r="78" spans="1:5" s="37" customFormat="1" ht="12.75" x14ac:dyDescent="0.2">
      <c r="D78" s="41"/>
      <c r="E78" s="42"/>
    </row>
    <row r="79" spans="1:5" s="37" customFormat="1" ht="12.75" x14ac:dyDescent="0.2">
      <c r="D79" s="41"/>
      <c r="E79" s="42"/>
    </row>
    <row r="80" spans="1:5" s="37" customFormat="1" ht="12.75" x14ac:dyDescent="0.2">
      <c r="D80" s="41"/>
      <c r="E80" s="42"/>
    </row>
    <row r="81" spans="4:5" s="37" customFormat="1" ht="12.75" x14ac:dyDescent="0.2">
      <c r="D81" s="41"/>
      <c r="E81" s="42"/>
    </row>
    <row r="82" spans="4:5" s="37" customFormat="1" ht="12.75" x14ac:dyDescent="0.2">
      <c r="D82" s="41"/>
      <c r="E82" s="42"/>
    </row>
    <row r="83" spans="4:5" s="37" customFormat="1" ht="12.75" x14ac:dyDescent="0.2">
      <c r="D83" s="41"/>
      <c r="E83" s="42"/>
    </row>
    <row r="84" spans="4:5" s="37" customFormat="1" ht="12.75" x14ac:dyDescent="0.2">
      <c r="D84" s="41"/>
      <c r="E84" s="42"/>
    </row>
    <row r="85" spans="4:5" s="37" customFormat="1" ht="12.75" x14ac:dyDescent="0.2">
      <c r="D85" s="41"/>
      <c r="E85" s="42"/>
    </row>
    <row r="86" spans="4:5" s="37" customFormat="1" ht="12.75" x14ac:dyDescent="0.2">
      <c r="D86" s="41"/>
      <c r="E86" s="42"/>
    </row>
    <row r="87" spans="4:5" s="37" customFormat="1" ht="12.75" x14ac:dyDescent="0.2">
      <c r="D87" s="41"/>
      <c r="E87" s="42"/>
    </row>
    <row r="88" spans="4:5" s="37" customFormat="1" ht="12.75" x14ac:dyDescent="0.2">
      <c r="D88" s="41"/>
      <c r="E88" s="42"/>
    </row>
    <row r="89" spans="4:5" s="37" customFormat="1" ht="12.75" x14ac:dyDescent="0.2">
      <c r="D89" s="41"/>
      <c r="E89" s="42"/>
    </row>
    <row r="90" spans="4:5" s="37" customFormat="1" ht="12.75" x14ac:dyDescent="0.2">
      <c r="D90" s="41"/>
      <c r="E90" s="42"/>
    </row>
    <row r="91" spans="4:5" s="37" customFormat="1" ht="12.75" x14ac:dyDescent="0.2">
      <c r="D91" s="41"/>
      <c r="E91" s="42"/>
    </row>
    <row r="92" spans="4:5" s="37" customFormat="1" ht="12.75" x14ac:dyDescent="0.2">
      <c r="D92" s="41"/>
      <c r="E92" s="42"/>
    </row>
    <row r="93" spans="4:5" s="37" customFormat="1" ht="12.75" x14ac:dyDescent="0.2">
      <c r="D93" s="41"/>
      <c r="E93" s="42"/>
    </row>
    <row r="94" spans="4:5" s="37" customFormat="1" ht="12.75" x14ac:dyDescent="0.2">
      <c r="D94" s="41"/>
      <c r="E94" s="42"/>
    </row>
    <row r="95" spans="4:5" s="37" customFormat="1" ht="12.75" x14ac:dyDescent="0.2">
      <c r="D95" s="41"/>
      <c r="E95" s="42"/>
    </row>
    <row r="96" spans="4:5" s="37" customFormat="1" ht="12.75" x14ac:dyDescent="0.2">
      <c r="D96" s="41"/>
      <c r="E96" s="42"/>
    </row>
    <row r="97" spans="1:5" s="37" customFormat="1" ht="12.75" x14ac:dyDescent="0.2">
      <c r="D97" s="41"/>
      <c r="E97" s="42"/>
    </row>
    <row r="98" spans="1:5" s="37" customFormat="1" ht="12.75" x14ac:dyDescent="0.2">
      <c r="D98" s="41"/>
      <c r="E98" s="42"/>
    </row>
    <row r="99" spans="1:5" s="37" customFormat="1" ht="12.75" x14ac:dyDescent="0.2">
      <c r="D99" s="41"/>
      <c r="E99" s="42"/>
    </row>
    <row r="100" spans="1:5" s="37" customFormat="1" ht="12.75" x14ac:dyDescent="0.2">
      <c r="D100" s="41"/>
      <c r="E100" s="42"/>
    </row>
    <row r="101" spans="1:5" s="37" customFormat="1" ht="12.75" x14ac:dyDescent="0.2">
      <c r="D101" s="41"/>
      <c r="E101" s="42"/>
    </row>
    <row r="102" spans="1:5" s="37" customFormat="1" ht="12.75" x14ac:dyDescent="0.2">
      <c r="D102" s="41"/>
      <c r="E102" s="42"/>
    </row>
    <row r="103" spans="1:5" s="37" customFormat="1" ht="12.75" x14ac:dyDescent="0.2">
      <c r="D103" s="41"/>
      <c r="E103" s="42"/>
    </row>
    <row r="104" spans="1:5" s="37" customFormat="1" ht="12.75" x14ac:dyDescent="0.2">
      <c r="D104" s="41"/>
      <c r="E104" s="42"/>
    </row>
    <row r="105" spans="1:5" s="37" customFormat="1" ht="12.75" x14ac:dyDescent="0.2">
      <c r="D105" s="41"/>
      <c r="E105" s="42"/>
    </row>
    <row r="106" spans="1:5" s="37" customFormat="1" ht="12.75" x14ac:dyDescent="0.2">
      <c r="D106" s="41"/>
      <c r="E106" s="42"/>
    </row>
    <row r="107" spans="1:5" s="37" customFormat="1" ht="12.75" x14ac:dyDescent="0.2">
      <c r="D107" s="41"/>
      <c r="E107" s="42"/>
    </row>
    <row r="108" spans="1:5" s="37" customFormat="1" ht="12.75" x14ac:dyDescent="0.2">
      <c r="A108" s="54"/>
      <c r="D108" s="41"/>
      <c r="E108" s="42"/>
    </row>
    <row r="109" spans="1:5" s="37" customFormat="1" ht="12.75" x14ac:dyDescent="0.2">
      <c r="D109" s="41"/>
      <c r="E109" s="42"/>
    </row>
    <row r="110" spans="1:5" s="37" customFormat="1" ht="12.75" x14ac:dyDescent="0.2">
      <c r="D110" s="41"/>
      <c r="E110" s="42"/>
    </row>
    <row r="111" spans="1:5" s="37" customFormat="1" ht="12.75" x14ac:dyDescent="0.2">
      <c r="D111" s="41"/>
      <c r="E111" s="42"/>
    </row>
    <row r="112" spans="1:5" s="37" customFormat="1" ht="12.75" x14ac:dyDescent="0.2">
      <c r="D112" s="41"/>
      <c r="E112" s="42"/>
    </row>
    <row r="113" spans="4:27" s="37" customFormat="1" ht="12.75" x14ac:dyDescent="0.2">
      <c r="D113" s="41"/>
      <c r="E113" s="42"/>
    </row>
    <row r="114" spans="4:27" s="37" customFormat="1" ht="12.75" x14ac:dyDescent="0.2">
      <c r="D114" s="41"/>
      <c r="E114" s="42"/>
    </row>
    <row r="115" spans="4:27" s="37" customFormat="1" ht="12.75" x14ac:dyDescent="0.2">
      <c r="D115" s="41"/>
      <c r="E115" s="42"/>
    </row>
    <row r="116" spans="4:27" s="37" customFormat="1" ht="12.75" x14ac:dyDescent="0.2">
      <c r="D116" s="41"/>
      <c r="E116" s="42"/>
    </row>
    <row r="117" spans="4:27" s="37" customFormat="1" ht="12.75" x14ac:dyDescent="0.2">
      <c r="D117" s="41"/>
      <c r="E117" s="42"/>
    </row>
    <row r="118" spans="4:27" s="37" customFormat="1" x14ac:dyDescent="0.2"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Z118" s="41"/>
      <c r="AA118" s="42"/>
    </row>
    <row r="119" spans="4:27" x14ac:dyDescent="0.2">
      <c r="H119" s="7"/>
      <c r="I119" s="7"/>
      <c r="Z119" s="15"/>
      <c r="AA119" s="8"/>
    </row>
    <row r="120" spans="4:27" x14ac:dyDescent="0.2">
      <c r="H120" s="7"/>
      <c r="I120" s="7"/>
      <c r="Z120" s="15"/>
      <c r="AA120" s="8"/>
    </row>
    <row r="121" spans="4:27" x14ac:dyDescent="0.2">
      <c r="H121" s="7"/>
      <c r="I121" s="7"/>
      <c r="Z121" s="15"/>
      <c r="AA121" s="8"/>
    </row>
    <row r="122" spans="4:27" x14ac:dyDescent="0.2">
      <c r="H122" s="7"/>
      <c r="I122" s="7"/>
      <c r="Z122" s="15"/>
      <c r="AA122" s="8"/>
    </row>
    <row r="123" spans="4:27" x14ac:dyDescent="0.2">
      <c r="H123" s="7"/>
      <c r="I123" s="7"/>
      <c r="Z123" s="15"/>
      <c r="AA123" s="8"/>
    </row>
    <row r="124" spans="4:27" x14ac:dyDescent="0.2">
      <c r="H124" s="7"/>
      <c r="I124" s="7"/>
      <c r="Z124" s="15"/>
      <c r="AA124" s="8"/>
    </row>
    <row r="125" spans="4:27" x14ac:dyDescent="0.2">
      <c r="H125" s="7"/>
      <c r="I125" s="7"/>
      <c r="Z125" s="15"/>
      <c r="AA125" s="8"/>
    </row>
    <row r="126" spans="4:27" x14ac:dyDescent="0.2">
      <c r="H126" s="7"/>
      <c r="I126" s="7"/>
      <c r="Z126" s="15"/>
      <c r="AA126" s="8"/>
    </row>
    <row r="127" spans="4:27" x14ac:dyDescent="0.2">
      <c r="H127" s="7"/>
      <c r="I127" s="7"/>
      <c r="Z127" s="15"/>
      <c r="AA127" s="8"/>
    </row>
    <row r="128" spans="4:27" x14ac:dyDescent="0.2">
      <c r="H128" s="7"/>
      <c r="I128" s="7"/>
      <c r="Z128" s="15"/>
      <c r="AA128" s="8"/>
    </row>
    <row r="129" spans="8:27" x14ac:dyDescent="0.2">
      <c r="H129" s="7"/>
      <c r="I129" s="7"/>
      <c r="Z129" s="15"/>
      <c r="AA129" s="8"/>
    </row>
    <row r="130" spans="8:27" x14ac:dyDescent="0.2">
      <c r="Z130" s="15"/>
      <c r="AA130" s="8"/>
    </row>
  </sheetData>
  <sheetProtection sheet="1" objects="1" scenarios="1"/>
  <mergeCells count="1">
    <mergeCell ref="I9:J9"/>
  </mergeCells>
  <conditionalFormatting sqref="J10:J14">
    <cfRule type="cellIs" dxfId="2" priority="4" operator="equal">
      <formula>"J"</formula>
    </cfRule>
    <cfRule type="cellIs" dxfId="1" priority="5" operator="equal">
      <formula>"L"</formula>
    </cfRule>
  </conditionalFormatting>
  <conditionalFormatting sqref="J10:J14">
    <cfRule type="cellIs" dxfId="0" priority="2" operator="equal">
      <formula>"JJ"</formula>
    </cfRule>
  </conditionalFormatting>
  <dataValidations count="2">
    <dataValidation type="list" allowBlank="1" showInputMessage="1" showErrorMessage="1" sqref="C3">
      <formula1>$A$36:$A$42</formula1>
    </dataValidation>
    <dataValidation type="list" allowBlank="1" showInputMessage="1" showErrorMessage="1" sqref="C4">
      <formula1>$B$8:$B$17</formula1>
    </dataValidation>
  </dataValidations>
  <pageMargins left="0.59055118110236227" right="0.39370078740157483" top="0.39370078740157483" bottom="0.39370078740157483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AD71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"/>
  <cols>
    <col min="1" max="1" width="2.625" style="4" bestFit="1" customWidth="1"/>
    <col min="2" max="2" width="10.5" style="4" bestFit="1" customWidth="1"/>
    <col min="3" max="3" width="9.375" style="4" bestFit="1" customWidth="1"/>
    <col min="4" max="4" width="30" style="4" bestFit="1" customWidth="1"/>
    <col min="5" max="5" width="2.625" style="78" bestFit="1" customWidth="1"/>
    <col min="6" max="6" width="7.75" style="28" bestFit="1" customWidth="1"/>
    <col min="7" max="7" width="8.875" style="4" bestFit="1" customWidth="1"/>
    <col min="8" max="8" width="10.75" style="28" bestFit="1" customWidth="1"/>
    <col min="9" max="9" width="9" style="29" bestFit="1" customWidth="1"/>
    <col min="10" max="10" width="11.5" style="28" bestFit="1" customWidth="1"/>
    <col min="11" max="11" width="7.75" style="28" bestFit="1" customWidth="1"/>
    <col min="12" max="12" width="8.875" style="4" bestFit="1" customWidth="1"/>
    <col min="13" max="13" width="10.75" style="28" bestFit="1" customWidth="1"/>
    <col min="14" max="14" width="9" style="29" bestFit="1" customWidth="1"/>
    <col min="15" max="15" width="11.5" style="28" bestFit="1" customWidth="1"/>
    <col min="16" max="16" width="7.75" style="28" bestFit="1" customWidth="1"/>
    <col min="17" max="17" width="8.875" style="4" bestFit="1" customWidth="1"/>
    <col min="18" max="18" width="10.75" style="28" bestFit="1" customWidth="1"/>
    <col min="19" max="19" width="9" style="29" bestFit="1" customWidth="1"/>
    <col min="20" max="20" width="11.5" style="28" bestFit="1" customWidth="1"/>
    <col min="21" max="21" width="7.75" style="28" bestFit="1" customWidth="1"/>
    <col min="22" max="22" width="8.875" style="4" bestFit="1" customWidth="1"/>
    <col min="23" max="23" width="10.75" style="28" bestFit="1" customWidth="1"/>
    <col min="24" max="24" width="9" style="29" bestFit="1" customWidth="1"/>
    <col min="25" max="25" width="11.5" style="28" bestFit="1" customWidth="1"/>
    <col min="26" max="26" width="11.375" style="28" bestFit="1" customWidth="1"/>
    <col min="27" max="27" width="12.5" style="4" bestFit="1" customWidth="1"/>
    <col min="28" max="28" width="14.375" style="28" bestFit="1" customWidth="1"/>
    <col min="29" max="29" width="12.625" style="29" bestFit="1" customWidth="1"/>
    <col min="30" max="30" width="15.125" style="28" bestFit="1" customWidth="1"/>
    <col min="31" max="16384" width="11" style="4"/>
  </cols>
  <sheetData>
    <row r="1" spans="1:30" s="24" customFormat="1" ht="12.75" x14ac:dyDescent="0.2">
      <c r="A1" s="24" t="s">
        <v>78</v>
      </c>
      <c r="B1" s="24" t="s">
        <v>77</v>
      </c>
      <c r="C1" s="24" t="s">
        <v>79</v>
      </c>
      <c r="D1" s="24" t="s">
        <v>80</v>
      </c>
      <c r="E1" s="76" t="s">
        <v>120</v>
      </c>
      <c r="F1" s="30" t="s">
        <v>84</v>
      </c>
      <c r="G1" s="24" t="s">
        <v>85</v>
      </c>
      <c r="H1" s="30" t="s">
        <v>86</v>
      </c>
      <c r="I1" s="31" t="s">
        <v>87</v>
      </c>
      <c r="J1" s="30" t="s">
        <v>121</v>
      </c>
      <c r="K1" s="30" t="s">
        <v>88</v>
      </c>
      <c r="L1" s="24" t="s">
        <v>89</v>
      </c>
      <c r="M1" s="30" t="s">
        <v>90</v>
      </c>
      <c r="N1" s="31" t="s">
        <v>91</v>
      </c>
      <c r="O1" s="30" t="s">
        <v>122</v>
      </c>
      <c r="P1" s="30" t="s">
        <v>92</v>
      </c>
      <c r="Q1" s="24" t="s">
        <v>93</v>
      </c>
      <c r="R1" s="30" t="s">
        <v>94</v>
      </c>
      <c r="S1" s="31" t="s">
        <v>95</v>
      </c>
      <c r="T1" s="30" t="s">
        <v>123</v>
      </c>
      <c r="U1" s="30" t="s">
        <v>96</v>
      </c>
      <c r="V1" s="24" t="s">
        <v>97</v>
      </c>
      <c r="W1" s="30" t="s">
        <v>98</v>
      </c>
      <c r="X1" s="31" t="s">
        <v>99</v>
      </c>
      <c r="Y1" s="30" t="s">
        <v>124</v>
      </c>
      <c r="Z1" s="30" t="s">
        <v>100</v>
      </c>
      <c r="AA1" s="24" t="s">
        <v>101</v>
      </c>
      <c r="AB1" s="30" t="s">
        <v>102</v>
      </c>
      <c r="AC1" s="31" t="s">
        <v>103</v>
      </c>
      <c r="AD1" s="30" t="s">
        <v>125</v>
      </c>
    </row>
    <row r="2" spans="1:30" x14ac:dyDescent="0.2">
      <c r="A2" s="25">
        <v>1</v>
      </c>
      <c r="B2" s="26" t="str">
        <f>Poster!A36</f>
        <v>Médecine</v>
      </c>
      <c r="C2" s="27">
        <f>Saisie!A12</f>
        <v>0</v>
      </c>
      <c r="D2" s="27">
        <f>Saisie!B12</f>
        <v>0</v>
      </c>
      <c r="E2" s="77" t="str">
        <f>Saisie!C12</f>
        <v/>
      </c>
      <c r="F2" s="28">
        <f>Saisie!D12</f>
        <v>0</v>
      </c>
      <c r="G2" s="27">
        <f>Saisie!E12</f>
        <v>0</v>
      </c>
      <c r="H2" s="28" t="str">
        <f>Saisie!F12</f>
        <v/>
      </c>
      <c r="I2" s="29" t="str">
        <f>Saisie!G12</f>
        <v/>
      </c>
      <c r="J2" s="28" t="str">
        <f>Saisie!H12</f>
        <v/>
      </c>
      <c r="K2" s="28">
        <f>Saisie!I12</f>
        <v>0</v>
      </c>
      <c r="L2" s="27">
        <f>Saisie!J12</f>
        <v>0</v>
      </c>
      <c r="M2" s="28" t="str">
        <f>Saisie!K12</f>
        <v/>
      </c>
      <c r="N2" s="29" t="str">
        <f>Saisie!L12</f>
        <v/>
      </c>
      <c r="O2" s="28" t="str">
        <f>Saisie!M12</f>
        <v/>
      </c>
      <c r="P2" s="28">
        <f>Saisie!N12</f>
        <v>0</v>
      </c>
      <c r="Q2" s="27">
        <f>Saisie!O12</f>
        <v>0</v>
      </c>
      <c r="R2" s="28" t="str">
        <f>Saisie!P12</f>
        <v/>
      </c>
      <c r="S2" s="29" t="str">
        <f>Saisie!Q12</f>
        <v/>
      </c>
      <c r="T2" s="28" t="str">
        <f>Saisie!R12</f>
        <v/>
      </c>
      <c r="U2" s="28">
        <f>Saisie!S12</f>
        <v>0</v>
      </c>
      <c r="V2" s="27">
        <f>Saisie!T12</f>
        <v>0</v>
      </c>
      <c r="W2" s="28" t="str">
        <f>Saisie!U12</f>
        <v/>
      </c>
      <c r="X2" s="29" t="str">
        <f>Saisie!V12</f>
        <v/>
      </c>
      <c r="Y2" s="28" t="str">
        <f>Saisie!W12</f>
        <v/>
      </c>
      <c r="Z2" s="28" t="str">
        <f>Saisie!X12</f>
        <v/>
      </c>
      <c r="AA2" s="27" t="str">
        <f>Saisie!Y12</f>
        <v/>
      </c>
      <c r="AB2" s="28" t="str">
        <f>Saisie!Z12</f>
        <v/>
      </c>
      <c r="AC2" s="29" t="str">
        <f>Saisie!AA12</f>
        <v/>
      </c>
      <c r="AD2" s="28" t="str">
        <f>Saisie!AB12</f>
        <v/>
      </c>
    </row>
    <row r="3" spans="1:30" x14ac:dyDescent="0.2">
      <c r="A3" s="25">
        <v>2</v>
      </c>
      <c r="B3" s="26" t="str">
        <f>Poster!A36</f>
        <v>Médecine</v>
      </c>
      <c r="C3" s="27">
        <f>Saisie!A13</f>
        <v>0</v>
      </c>
      <c r="D3" s="27">
        <f>Saisie!B13</f>
        <v>0</v>
      </c>
      <c r="E3" s="77" t="str">
        <f>Saisie!C13</f>
        <v/>
      </c>
      <c r="F3" s="28">
        <f>Saisie!D13</f>
        <v>0</v>
      </c>
      <c r="G3" s="27">
        <f>Saisie!E13</f>
        <v>0</v>
      </c>
      <c r="H3" s="28" t="str">
        <f>Saisie!F13</f>
        <v/>
      </c>
      <c r="I3" s="29" t="str">
        <f>Saisie!G13</f>
        <v/>
      </c>
      <c r="J3" s="28" t="str">
        <f>Saisie!H13</f>
        <v/>
      </c>
      <c r="K3" s="28">
        <f>Saisie!I13</f>
        <v>0</v>
      </c>
      <c r="L3" s="27">
        <f>Saisie!J13</f>
        <v>0</v>
      </c>
      <c r="M3" s="28" t="str">
        <f>Saisie!K13</f>
        <v/>
      </c>
      <c r="N3" s="29" t="str">
        <f>Saisie!L13</f>
        <v/>
      </c>
      <c r="O3" s="28" t="str">
        <f>Saisie!M13</f>
        <v/>
      </c>
      <c r="P3" s="28">
        <f>Saisie!N13</f>
        <v>0</v>
      </c>
      <c r="Q3" s="27">
        <f>Saisie!O13</f>
        <v>0</v>
      </c>
      <c r="R3" s="28" t="str">
        <f>Saisie!P13</f>
        <v/>
      </c>
      <c r="S3" s="29" t="str">
        <f>Saisie!Q13</f>
        <v/>
      </c>
      <c r="T3" s="28" t="str">
        <f>Saisie!R13</f>
        <v/>
      </c>
      <c r="U3" s="28">
        <f>Saisie!S13</f>
        <v>0</v>
      </c>
      <c r="V3" s="27">
        <f>Saisie!T13</f>
        <v>0</v>
      </c>
      <c r="W3" s="28" t="str">
        <f>Saisie!U13</f>
        <v/>
      </c>
      <c r="X3" s="29" t="str">
        <f>Saisie!V13</f>
        <v/>
      </c>
      <c r="Y3" s="28" t="str">
        <f>Saisie!W13</f>
        <v/>
      </c>
      <c r="Z3" s="28" t="str">
        <f>Saisie!X13</f>
        <v/>
      </c>
      <c r="AA3" s="27" t="str">
        <f>Saisie!Y13</f>
        <v/>
      </c>
      <c r="AB3" s="28" t="str">
        <f>Saisie!Z13</f>
        <v/>
      </c>
      <c r="AC3" s="29" t="str">
        <f>Saisie!AA13</f>
        <v/>
      </c>
      <c r="AD3" s="28" t="str">
        <f>Saisie!AB13</f>
        <v/>
      </c>
    </row>
    <row r="4" spans="1:30" x14ac:dyDescent="0.2">
      <c r="A4" s="25">
        <v>3</v>
      </c>
      <c r="B4" s="26" t="str">
        <f>Poster!A36</f>
        <v>Médecine</v>
      </c>
      <c r="C4" s="27">
        <f>Saisie!A14</f>
        <v>0</v>
      </c>
      <c r="D4" s="27">
        <f>Saisie!B14</f>
        <v>0</v>
      </c>
      <c r="E4" s="77" t="str">
        <f>Saisie!C14</f>
        <v/>
      </c>
      <c r="F4" s="28">
        <f>Saisie!D14</f>
        <v>0</v>
      </c>
      <c r="G4" s="27">
        <f>Saisie!E14</f>
        <v>0</v>
      </c>
      <c r="H4" s="28" t="str">
        <f>Saisie!F14</f>
        <v/>
      </c>
      <c r="I4" s="29" t="str">
        <f>Saisie!G14</f>
        <v/>
      </c>
      <c r="J4" s="28" t="str">
        <f>Saisie!H14</f>
        <v/>
      </c>
      <c r="K4" s="28">
        <f>Saisie!I14</f>
        <v>0</v>
      </c>
      <c r="L4" s="27">
        <f>Saisie!J14</f>
        <v>0</v>
      </c>
      <c r="M4" s="28" t="str">
        <f>Saisie!K14</f>
        <v/>
      </c>
      <c r="N4" s="29" t="str">
        <f>Saisie!L14</f>
        <v/>
      </c>
      <c r="O4" s="28" t="str">
        <f>Saisie!M14</f>
        <v/>
      </c>
      <c r="P4" s="28">
        <f>Saisie!N14</f>
        <v>0</v>
      </c>
      <c r="Q4" s="27">
        <f>Saisie!O14</f>
        <v>0</v>
      </c>
      <c r="R4" s="28" t="str">
        <f>Saisie!P14</f>
        <v/>
      </c>
      <c r="S4" s="29" t="str">
        <f>Saisie!Q14</f>
        <v/>
      </c>
      <c r="T4" s="28" t="str">
        <f>Saisie!R14</f>
        <v/>
      </c>
      <c r="U4" s="28">
        <f>Saisie!S14</f>
        <v>0</v>
      </c>
      <c r="V4" s="27">
        <f>Saisie!T14</f>
        <v>0</v>
      </c>
      <c r="W4" s="28" t="str">
        <f>Saisie!U14</f>
        <v/>
      </c>
      <c r="X4" s="29" t="str">
        <f>Saisie!V14</f>
        <v/>
      </c>
      <c r="Y4" s="28" t="str">
        <f>Saisie!W14</f>
        <v/>
      </c>
      <c r="Z4" s="28" t="str">
        <f>Saisie!X14</f>
        <v/>
      </c>
      <c r="AA4" s="27" t="str">
        <f>Saisie!Y14</f>
        <v/>
      </c>
      <c r="AB4" s="28" t="str">
        <f>Saisie!Z14</f>
        <v/>
      </c>
      <c r="AC4" s="29" t="str">
        <f>Saisie!AA14</f>
        <v/>
      </c>
      <c r="AD4" s="28" t="str">
        <f>Saisie!AB14</f>
        <v/>
      </c>
    </row>
    <row r="5" spans="1:30" x14ac:dyDescent="0.2">
      <c r="A5" s="25">
        <v>4</v>
      </c>
      <c r="B5" s="26" t="str">
        <f>Poster!A36</f>
        <v>Médecine</v>
      </c>
      <c r="C5" s="27">
        <f>Saisie!A15</f>
        <v>0</v>
      </c>
      <c r="D5" s="27">
        <f>Saisie!B15</f>
        <v>0</v>
      </c>
      <c r="E5" s="77" t="str">
        <f>Saisie!C15</f>
        <v/>
      </c>
      <c r="F5" s="28">
        <f>Saisie!D15</f>
        <v>0</v>
      </c>
      <c r="G5" s="27">
        <f>Saisie!E15</f>
        <v>0</v>
      </c>
      <c r="H5" s="28" t="str">
        <f>Saisie!F15</f>
        <v/>
      </c>
      <c r="I5" s="29" t="str">
        <f>Saisie!G15</f>
        <v/>
      </c>
      <c r="J5" s="28" t="str">
        <f>Saisie!H15</f>
        <v/>
      </c>
      <c r="K5" s="28">
        <f>Saisie!I15</f>
        <v>0</v>
      </c>
      <c r="L5" s="27">
        <f>Saisie!J15</f>
        <v>0</v>
      </c>
      <c r="M5" s="28" t="str">
        <f>Saisie!K15</f>
        <v/>
      </c>
      <c r="N5" s="29" t="str">
        <f>Saisie!L15</f>
        <v/>
      </c>
      <c r="O5" s="28" t="str">
        <f>Saisie!M15</f>
        <v/>
      </c>
      <c r="P5" s="28">
        <f>Saisie!N15</f>
        <v>0</v>
      </c>
      <c r="Q5" s="27">
        <f>Saisie!O15</f>
        <v>0</v>
      </c>
      <c r="R5" s="28" t="str">
        <f>Saisie!P15</f>
        <v/>
      </c>
      <c r="S5" s="29" t="str">
        <f>Saisie!Q15</f>
        <v/>
      </c>
      <c r="T5" s="28" t="str">
        <f>Saisie!R15</f>
        <v/>
      </c>
      <c r="U5" s="28">
        <f>Saisie!S15</f>
        <v>0</v>
      </c>
      <c r="V5" s="27">
        <f>Saisie!T15</f>
        <v>0</v>
      </c>
      <c r="W5" s="28" t="str">
        <f>Saisie!U15</f>
        <v/>
      </c>
      <c r="X5" s="29" t="str">
        <f>Saisie!V15</f>
        <v/>
      </c>
      <c r="Y5" s="28" t="str">
        <f>Saisie!W15</f>
        <v/>
      </c>
      <c r="Z5" s="28" t="str">
        <f>Saisie!X15</f>
        <v/>
      </c>
      <c r="AA5" s="27" t="str">
        <f>Saisie!Y15</f>
        <v/>
      </c>
      <c r="AB5" s="28" t="str">
        <f>Saisie!Z15</f>
        <v/>
      </c>
      <c r="AC5" s="29" t="str">
        <f>Saisie!AA15</f>
        <v/>
      </c>
      <c r="AD5" s="28" t="str">
        <f>Saisie!AB15</f>
        <v/>
      </c>
    </row>
    <row r="6" spans="1:30" x14ac:dyDescent="0.2">
      <c r="A6" s="25">
        <v>5</v>
      </c>
      <c r="B6" s="26" t="str">
        <f>Poster!A36</f>
        <v>Médecine</v>
      </c>
      <c r="C6" s="27">
        <f>Saisie!A16</f>
        <v>0</v>
      </c>
      <c r="D6" s="27">
        <f>Saisie!B16</f>
        <v>0</v>
      </c>
      <c r="E6" s="77" t="str">
        <f>Saisie!C16</f>
        <v/>
      </c>
      <c r="F6" s="28">
        <f>Saisie!D16</f>
        <v>0</v>
      </c>
      <c r="G6" s="27">
        <f>Saisie!E16</f>
        <v>0</v>
      </c>
      <c r="H6" s="28" t="str">
        <f>Saisie!F16</f>
        <v/>
      </c>
      <c r="I6" s="29" t="str">
        <f>Saisie!G16</f>
        <v/>
      </c>
      <c r="J6" s="28" t="str">
        <f>Saisie!H16</f>
        <v/>
      </c>
      <c r="K6" s="28">
        <f>Saisie!I16</f>
        <v>0</v>
      </c>
      <c r="L6" s="27">
        <f>Saisie!J16</f>
        <v>0</v>
      </c>
      <c r="M6" s="28" t="str">
        <f>Saisie!K16</f>
        <v/>
      </c>
      <c r="N6" s="29" t="str">
        <f>Saisie!L16</f>
        <v/>
      </c>
      <c r="O6" s="28" t="str">
        <f>Saisie!M16</f>
        <v/>
      </c>
      <c r="P6" s="28">
        <f>Saisie!N16</f>
        <v>0</v>
      </c>
      <c r="Q6" s="27">
        <f>Saisie!O16</f>
        <v>0</v>
      </c>
      <c r="R6" s="28" t="str">
        <f>Saisie!P16</f>
        <v/>
      </c>
      <c r="S6" s="29" t="str">
        <f>Saisie!Q16</f>
        <v/>
      </c>
      <c r="T6" s="28" t="str">
        <f>Saisie!R16</f>
        <v/>
      </c>
      <c r="U6" s="28">
        <f>Saisie!S16</f>
        <v>0</v>
      </c>
      <c r="V6" s="27">
        <f>Saisie!T16</f>
        <v>0</v>
      </c>
      <c r="W6" s="28" t="str">
        <f>Saisie!U16</f>
        <v/>
      </c>
      <c r="X6" s="29" t="str">
        <f>Saisie!V16</f>
        <v/>
      </c>
      <c r="Y6" s="28" t="str">
        <f>Saisie!W16</f>
        <v/>
      </c>
      <c r="Z6" s="28" t="str">
        <f>Saisie!X16</f>
        <v/>
      </c>
      <c r="AA6" s="27" t="str">
        <f>Saisie!Y16</f>
        <v/>
      </c>
      <c r="AB6" s="28" t="str">
        <f>Saisie!Z16</f>
        <v/>
      </c>
      <c r="AC6" s="29" t="str">
        <f>Saisie!AA16</f>
        <v/>
      </c>
      <c r="AD6" s="28" t="str">
        <f>Saisie!AB16</f>
        <v/>
      </c>
    </row>
    <row r="7" spans="1:30" x14ac:dyDescent="0.2">
      <c r="A7" s="25">
        <v>6</v>
      </c>
      <c r="B7" s="26" t="str">
        <f>Poster!A36</f>
        <v>Médecine</v>
      </c>
      <c r="C7" s="27">
        <f>Saisie!A17</f>
        <v>0</v>
      </c>
      <c r="D7" s="27">
        <f>Saisie!B17</f>
        <v>0</v>
      </c>
      <c r="E7" s="77" t="str">
        <f>Saisie!C17</f>
        <v/>
      </c>
      <c r="F7" s="28">
        <f>Saisie!D17</f>
        <v>0</v>
      </c>
      <c r="G7" s="27">
        <f>Saisie!E17</f>
        <v>0</v>
      </c>
      <c r="H7" s="28" t="str">
        <f>Saisie!F17</f>
        <v/>
      </c>
      <c r="I7" s="29" t="str">
        <f>Saisie!G17</f>
        <v/>
      </c>
      <c r="J7" s="28" t="str">
        <f>Saisie!H17</f>
        <v/>
      </c>
      <c r="K7" s="28">
        <f>Saisie!I17</f>
        <v>0</v>
      </c>
      <c r="L7" s="27">
        <f>Saisie!J17</f>
        <v>0</v>
      </c>
      <c r="M7" s="28" t="str">
        <f>Saisie!K17</f>
        <v/>
      </c>
      <c r="N7" s="29" t="str">
        <f>Saisie!L17</f>
        <v/>
      </c>
      <c r="O7" s="28" t="str">
        <f>Saisie!M17</f>
        <v/>
      </c>
      <c r="P7" s="28">
        <f>Saisie!N17</f>
        <v>0</v>
      </c>
      <c r="Q7" s="27">
        <f>Saisie!O17</f>
        <v>0</v>
      </c>
      <c r="R7" s="28" t="str">
        <f>Saisie!P17</f>
        <v/>
      </c>
      <c r="S7" s="29" t="str">
        <f>Saisie!Q17</f>
        <v/>
      </c>
      <c r="T7" s="28" t="str">
        <f>Saisie!R17</f>
        <v/>
      </c>
      <c r="U7" s="28">
        <f>Saisie!S17</f>
        <v>0</v>
      </c>
      <c r="V7" s="27">
        <f>Saisie!T17</f>
        <v>0</v>
      </c>
      <c r="W7" s="28" t="str">
        <f>Saisie!U17</f>
        <v/>
      </c>
      <c r="X7" s="29" t="str">
        <f>Saisie!V17</f>
        <v/>
      </c>
      <c r="Y7" s="28" t="str">
        <f>Saisie!W17</f>
        <v/>
      </c>
      <c r="Z7" s="28" t="str">
        <f>Saisie!X17</f>
        <v/>
      </c>
      <c r="AA7" s="27" t="str">
        <f>Saisie!Y17</f>
        <v/>
      </c>
      <c r="AB7" s="28" t="str">
        <f>Saisie!Z17</f>
        <v/>
      </c>
      <c r="AC7" s="29" t="str">
        <f>Saisie!AA17</f>
        <v/>
      </c>
      <c r="AD7" s="28" t="str">
        <f>Saisie!AB17</f>
        <v/>
      </c>
    </row>
    <row r="8" spans="1:30" x14ac:dyDescent="0.2">
      <c r="A8" s="25">
        <v>7</v>
      </c>
      <c r="B8" s="26" t="str">
        <f>Poster!A36</f>
        <v>Médecine</v>
      </c>
      <c r="C8" s="27">
        <f>Saisie!A18</f>
        <v>0</v>
      </c>
      <c r="D8" s="27">
        <f>Saisie!B18</f>
        <v>0</v>
      </c>
      <c r="E8" s="77" t="str">
        <f>Saisie!C18</f>
        <v/>
      </c>
      <c r="F8" s="28">
        <f>Saisie!D18</f>
        <v>0</v>
      </c>
      <c r="G8" s="27">
        <f>Saisie!E18</f>
        <v>0</v>
      </c>
      <c r="H8" s="28" t="str">
        <f>Saisie!F18</f>
        <v/>
      </c>
      <c r="I8" s="29" t="str">
        <f>Saisie!G18</f>
        <v/>
      </c>
      <c r="J8" s="28" t="str">
        <f>Saisie!H18</f>
        <v/>
      </c>
      <c r="K8" s="28">
        <f>Saisie!I18</f>
        <v>0</v>
      </c>
      <c r="L8" s="27">
        <f>Saisie!J18</f>
        <v>0</v>
      </c>
      <c r="M8" s="28" t="str">
        <f>Saisie!K18</f>
        <v/>
      </c>
      <c r="N8" s="29" t="str">
        <f>Saisie!L18</f>
        <v/>
      </c>
      <c r="O8" s="28" t="str">
        <f>Saisie!M18</f>
        <v/>
      </c>
      <c r="P8" s="28">
        <f>Saisie!N18</f>
        <v>0</v>
      </c>
      <c r="Q8" s="27">
        <f>Saisie!O18</f>
        <v>0</v>
      </c>
      <c r="R8" s="28" t="str">
        <f>Saisie!P18</f>
        <v/>
      </c>
      <c r="S8" s="29" t="str">
        <f>Saisie!Q18</f>
        <v/>
      </c>
      <c r="T8" s="28" t="str">
        <f>Saisie!R18</f>
        <v/>
      </c>
      <c r="U8" s="28">
        <f>Saisie!S18</f>
        <v>0</v>
      </c>
      <c r="V8" s="27">
        <f>Saisie!T18</f>
        <v>0</v>
      </c>
      <c r="W8" s="28" t="str">
        <f>Saisie!U18</f>
        <v/>
      </c>
      <c r="X8" s="29" t="str">
        <f>Saisie!V18</f>
        <v/>
      </c>
      <c r="Y8" s="28" t="str">
        <f>Saisie!W18</f>
        <v/>
      </c>
      <c r="Z8" s="28" t="str">
        <f>Saisie!X18</f>
        <v/>
      </c>
      <c r="AA8" s="27" t="str">
        <f>Saisie!Y18</f>
        <v/>
      </c>
      <c r="AB8" s="28" t="str">
        <f>Saisie!Z18</f>
        <v/>
      </c>
      <c r="AC8" s="29" t="str">
        <f>Saisie!AA18</f>
        <v/>
      </c>
      <c r="AD8" s="28" t="str">
        <f>Saisie!AB18</f>
        <v/>
      </c>
    </row>
    <row r="9" spans="1:30" x14ac:dyDescent="0.2">
      <c r="A9" s="25">
        <v>8</v>
      </c>
      <c r="B9" s="26" t="str">
        <f>Poster!A36</f>
        <v>Médecine</v>
      </c>
      <c r="C9" s="27">
        <f>Saisie!A19</f>
        <v>0</v>
      </c>
      <c r="D9" s="27">
        <f>Saisie!B19</f>
        <v>0</v>
      </c>
      <c r="E9" s="77" t="str">
        <f>Saisie!C19</f>
        <v/>
      </c>
      <c r="F9" s="28">
        <f>Saisie!D19</f>
        <v>0</v>
      </c>
      <c r="G9" s="27">
        <f>Saisie!E19</f>
        <v>0</v>
      </c>
      <c r="H9" s="28" t="str">
        <f>Saisie!F19</f>
        <v/>
      </c>
      <c r="I9" s="29" t="str">
        <f>Saisie!G19</f>
        <v/>
      </c>
      <c r="J9" s="28" t="str">
        <f>Saisie!H19</f>
        <v/>
      </c>
      <c r="K9" s="28">
        <f>Saisie!I19</f>
        <v>0</v>
      </c>
      <c r="L9" s="27">
        <f>Saisie!J19</f>
        <v>0</v>
      </c>
      <c r="M9" s="28" t="str">
        <f>Saisie!K19</f>
        <v/>
      </c>
      <c r="N9" s="29" t="str">
        <f>Saisie!L19</f>
        <v/>
      </c>
      <c r="O9" s="28" t="str">
        <f>Saisie!M19</f>
        <v/>
      </c>
      <c r="P9" s="28">
        <f>Saisie!N19</f>
        <v>0</v>
      </c>
      <c r="Q9" s="27">
        <f>Saisie!O19</f>
        <v>0</v>
      </c>
      <c r="R9" s="28" t="str">
        <f>Saisie!P19</f>
        <v/>
      </c>
      <c r="S9" s="29" t="str">
        <f>Saisie!Q19</f>
        <v/>
      </c>
      <c r="T9" s="28" t="str">
        <f>Saisie!R19</f>
        <v/>
      </c>
      <c r="U9" s="28">
        <f>Saisie!S19</f>
        <v>0</v>
      </c>
      <c r="V9" s="27">
        <f>Saisie!T19</f>
        <v>0</v>
      </c>
      <c r="W9" s="28" t="str">
        <f>Saisie!U19</f>
        <v/>
      </c>
      <c r="X9" s="29" t="str">
        <f>Saisie!V19</f>
        <v/>
      </c>
      <c r="Y9" s="28" t="str">
        <f>Saisie!W19</f>
        <v/>
      </c>
      <c r="Z9" s="28" t="str">
        <f>Saisie!X19</f>
        <v/>
      </c>
      <c r="AA9" s="27" t="str">
        <f>Saisie!Y19</f>
        <v/>
      </c>
      <c r="AB9" s="28" t="str">
        <f>Saisie!Z19</f>
        <v/>
      </c>
      <c r="AC9" s="29" t="str">
        <f>Saisie!AA19</f>
        <v/>
      </c>
      <c r="AD9" s="28" t="str">
        <f>Saisie!AB19</f>
        <v/>
      </c>
    </row>
    <row r="10" spans="1:30" x14ac:dyDescent="0.2">
      <c r="A10" s="25">
        <v>9</v>
      </c>
      <c r="B10" s="26" t="str">
        <f>Poster!A36</f>
        <v>Médecine</v>
      </c>
      <c r="C10" s="27">
        <f>Saisie!A20</f>
        <v>0</v>
      </c>
      <c r="D10" s="27">
        <f>Saisie!B20</f>
        <v>0</v>
      </c>
      <c r="E10" s="77" t="str">
        <f>Saisie!C20</f>
        <v/>
      </c>
      <c r="F10" s="28">
        <f>Saisie!D20</f>
        <v>0</v>
      </c>
      <c r="G10" s="27">
        <f>Saisie!E20</f>
        <v>0</v>
      </c>
      <c r="H10" s="28" t="str">
        <f>Saisie!F20</f>
        <v/>
      </c>
      <c r="I10" s="29" t="str">
        <f>Saisie!G20</f>
        <v/>
      </c>
      <c r="J10" s="28" t="str">
        <f>Saisie!H20</f>
        <v/>
      </c>
      <c r="K10" s="28">
        <f>Saisie!I20</f>
        <v>0</v>
      </c>
      <c r="L10" s="27">
        <f>Saisie!J20</f>
        <v>0</v>
      </c>
      <c r="M10" s="28" t="str">
        <f>Saisie!K20</f>
        <v/>
      </c>
      <c r="N10" s="29" t="str">
        <f>Saisie!L20</f>
        <v/>
      </c>
      <c r="O10" s="28" t="str">
        <f>Saisie!M20</f>
        <v/>
      </c>
      <c r="P10" s="28">
        <f>Saisie!N20</f>
        <v>0</v>
      </c>
      <c r="Q10" s="27">
        <f>Saisie!O20</f>
        <v>0</v>
      </c>
      <c r="R10" s="28" t="str">
        <f>Saisie!P20</f>
        <v/>
      </c>
      <c r="S10" s="29" t="str">
        <f>Saisie!Q20</f>
        <v/>
      </c>
      <c r="T10" s="28" t="str">
        <f>Saisie!R20</f>
        <v/>
      </c>
      <c r="U10" s="28">
        <f>Saisie!S20</f>
        <v>0</v>
      </c>
      <c r="V10" s="27">
        <f>Saisie!T20</f>
        <v>0</v>
      </c>
      <c r="W10" s="28" t="str">
        <f>Saisie!U20</f>
        <v/>
      </c>
      <c r="X10" s="29" t="str">
        <f>Saisie!V20</f>
        <v/>
      </c>
      <c r="Y10" s="28" t="str">
        <f>Saisie!W20</f>
        <v/>
      </c>
      <c r="Z10" s="28" t="str">
        <f>Saisie!X20</f>
        <v/>
      </c>
      <c r="AA10" s="27" t="str">
        <f>Saisie!Y20</f>
        <v/>
      </c>
      <c r="AB10" s="28" t="str">
        <f>Saisie!Z20</f>
        <v/>
      </c>
      <c r="AC10" s="29" t="str">
        <f>Saisie!AA20</f>
        <v/>
      </c>
      <c r="AD10" s="28" t="str">
        <f>Saisie!AB20</f>
        <v/>
      </c>
    </row>
    <row r="11" spans="1:30" s="88" customFormat="1" x14ac:dyDescent="0.2">
      <c r="A11" s="82">
        <v>10</v>
      </c>
      <c r="B11" s="83" t="str">
        <f>Poster!A36</f>
        <v>Médecine</v>
      </c>
      <c r="C11" s="84">
        <f>Saisie!A21</f>
        <v>0</v>
      </c>
      <c r="D11" s="84">
        <f>Saisie!B21</f>
        <v>0</v>
      </c>
      <c r="E11" s="85" t="str">
        <f>Saisie!C21</f>
        <v/>
      </c>
      <c r="F11" s="86">
        <f>Saisie!D21</f>
        <v>0</v>
      </c>
      <c r="G11" s="84">
        <f>Saisie!E21</f>
        <v>0</v>
      </c>
      <c r="H11" s="86" t="str">
        <f>Saisie!F21</f>
        <v/>
      </c>
      <c r="I11" s="87" t="str">
        <f>Saisie!G21</f>
        <v/>
      </c>
      <c r="J11" s="86" t="str">
        <f>Saisie!H21</f>
        <v/>
      </c>
      <c r="K11" s="86">
        <f>Saisie!I21</f>
        <v>0</v>
      </c>
      <c r="L11" s="84">
        <f>Saisie!J21</f>
        <v>0</v>
      </c>
      <c r="M11" s="86" t="str">
        <f>Saisie!K21</f>
        <v/>
      </c>
      <c r="N11" s="87" t="str">
        <f>Saisie!L21</f>
        <v/>
      </c>
      <c r="O11" s="86" t="str">
        <f>Saisie!M21</f>
        <v/>
      </c>
      <c r="P11" s="86">
        <f>Saisie!N21</f>
        <v>0</v>
      </c>
      <c r="Q11" s="84">
        <f>Saisie!O21</f>
        <v>0</v>
      </c>
      <c r="R11" s="86" t="str">
        <f>Saisie!P21</f>
        <v/>
      </c>
      <c r="S11" s="87" t="str">
        <f>Saisie!Q21</f>
        <v/>
      </c>
      <c r="T11" s="86" t="str">
        <f>Saisie!R21</f>
        <v/>
      </c>
      <c r="U11" s="86">
        <f>Saisie!S21</f>
        <v>0</v>
      </c>
      <c r="V11" s="84">
        <f>Saisie!T21</f>
        <v>0</v>
      </c>
      <c r="W11" s="86" t="str">
        <f>Saisie!U21</f>
        <v/>
      </c>
      <c r="X11" s="87" t="str">
        <f>Saisie!V21</f>
        <v/>
      </c>
      <c r="Y11" s="86" t="str">
        <f>Saisie!W21</f>
        <v/>
      </c>
      <c r="Z11" s="86" t="str">
        <f>Saisie!X21</f>
        <v/>
      </c>
      <c r="AA11" s="84" t="str">
        <f>Saisie!Y21</f>
        <v/>
      </c>
      <c r="AB11" s="86" t="str">
        <f>Saisie!Z21</f>
        <v/>
      </c>
      <c r="AC11" s="87" t="str">
        <f>Saisie!AA21</f>
        <v/>
      </c>
      <c r="AD11" s="86" t="str">
        <f>Saisie!AB21</f>
        <v/>
      </c>
    </row>
    <row r="12" spans="1:30" x14ac:dyDescent="0.2">
      <c r="A12" s="25">
        <v>1</v>
      </c>
      <c r="B12" s="26" t="str">
        <f>Poster!A37</f>
        <v>Chirurgie</v>
      </c>
      <c r="C12" s="27">
        <f>Saisie!A33</f>
        <v>0</v>
      </c>
      <c r="D12" s="27">
        <f>Saisie!B33</f>
        <v>0</v>
      </c>
      <c r="E12" s="77" t="str">
        <f>Saisie!C33</f>
        <v/>
      </c>
      <c r="F12" s="28">
        <f>Saisie!D33</f>
        <v>0</v>
      </c>
      <c r="G12" s="27">
        <f>Saisie!E33</f>
        <v>0</v>
      </c>
      <c r="H12" s="28" t="str">
        <f>Saisie!F33</f>
        <v/>
      </c>
      <c r="I12" s="29" t="str">
        <f>Saisie!G33</f>
        <v/>
      </c>
      <c r="J12" s="28" t="str">
        <f>Saisie!H33</f>
        <v/>
      </c>
      <c r="K12" s="28">
        <f>Saisie!I33</f>
        <v>0</v>
      </c>
      <c r="L12" s="27">
        <f>Saisie!J33</f>
        <v>0</v>
      </c>
      <c r="M12" s="28" t="str">
        <f>Saisie!K33</f>
        <v/>
      </c>
      <c r="N12" s="29" t="str">
        <f>Saisie!L33</f>
        <v/>
      </c>
      <c r="O12" s="28" t="str">
        <f>Saisie!M33</f>
        <v/>
      </c>
      <c r="P12" s="28">
        <f>Saisie!N33</f>
        <v>0</v>
      </c>
      <c r="Q12" s="27">
        <f>Saisie!O33</f>
        <v>0</v>
      </c>
      <c r="R12" s="28" t="str">
        <f>Saisie!P33</f>
        <v/>
      </c>
      <c r="S12" s="29" t="str">
        <f>Saisie!Q33</f>
        <v/>
      </c>
      <c r="T12" s="28" t="str">
        <f>Saisie!R33</f>
        <v/>
      </c>
      <c r="U12" s="28">
        <f>Saisie!S33</f>
        <v>0</v>
      </c>
      <c r="V12" s="27">
        <f>Saisie!T33</f>
        <v>0</v>
      </c>
      <c r="W12" s="28" t="str">
        <f>Saisie!U33</f>
        <v/>
      </c>
      <c r="X12" s="29" t="str">
        <f>Saisie!V33</f>
        <v/>
      </c>
      <c r="Y12" s="28" t="str">
        <f>Saisie!W33</f>
        <v/>
      </c>
      <c r="Z12" s="28" t="str">
        <f>Saisie!X33</f>
        <v/>
      </c>
      <c r="AA12" s="27" t="str">
        <f>Saisie!Y33</f>
        <v/>
      </c>
      <c r="AB12" s="28" t="str">
        <f>Saisie!Z33</f>
        <v/>
      </c>
      <c r="AC12" s="29" t="str">
        <f>Saisie!AA33</f>
        <v/>
      </c>
      <c r="AD12" s="28" t="str">
        <f>Saisie!AB33</f>
        <v/>
      </c>
    </row>
    <row r="13" spans="1:30" x14ac:dyDescent="0.2">
      <c r="A13" s="25">
        <v>2</v>
      </c>
      <c r="B13" s="26" t="str">
        <f>Poster!A37</f>
        <v>Chirurgie</v>
      </c>
      <c r="C13" s="27">
        <f>Saisie!A34</f>
        <v>0</v>
      </c>
      <c r="D13" s="27">
        <f>Saisie!B34</f>
        <v>0</v>
      </c>
      <c r="E13" s="77" t="str">
        <f>Saisie!C34</f>
        <v/>
      </c>
      <c r="F13" s="28">
        <f>Saisie!D34</f>
        <v>0</v>
      </c>
      <c r="G13" s="27">
        <f>Saisie!E34</f>
        <v>0</v>
      </c>
      <c r="H13" s="28" t="str">
        <f>Saisie!F34</f>
        <v/>
      </c>
      <c r="I13" s="29" t="str">
        <f>Saisie!G34</f>
        <v/>
      </c>
      <c r="J13" s="28" t="str">
        <f>Saisie!H34</f>
        <v/>
      </c>
      <c r="K13" s="28">
        <f>Saisie!I34</f>
        <v>0</v>
      </c>
      <c r="L13" s="27">
        <f>Saisie!J34</f>
        <v>0</v>
      </c>
      <c r="M13" s="28" t="str">
        <f>Saisie!K34</f>
        <v/>
      </c>
      <c r="N13" s="29" t="str">
        <f>Saisie!L34</f>
        <v/>
      </c>
      <c r="O13" s="28" t="str">
        <f>Saisie!M34</f>
        <v/>
      </c>
      <c r="P13" s="28">
        <f>Saisie!N34</f>
        <v>0</v>
      </c>
      <c r="Q13" s="27">
        <f>Saisie!O34</f>
        <v>0</v>
      </c>
      <c r="R13" s="28" t="str">
        <f>Saisie!P34</f>
        <v/>
      </c>
      <c r="S13" s="29" t="str">
        <f>Saisie!Q34</f>
        <v/>
      </c>
      <c r="T13" s="28" t="str">
        <f>Saisie!R34</f>
        <v/>
      </c>
      <c r="U13" s="28">
        <f>Saisie!S34</f>
        <v>0</v>
      </c>
      <c r="V13" s="27">
        <f>Saisie!T34</f>
        <v>0</v>
      </c>
      <c r="W13" s="28" t="str">
        <f>Saisie!U34</f>
        <v/>
      </c>
      <c r="X13" s="29" t="str">
        <f>Saisie!V34</f>
        <v/>
      </c>
      <c r="Y13" s="28" t="str">
        <f>Saisie!W34</f>
        <v/>
      </c>
      <c r="Z13" s="28" t="str">
        <f>Saisie!X34</f>
        <v/>
      </c>
      <c r="AA13" s="27" t="str">
        <f>Saisie!Y34</f>
        <v/>
      </c>
      <c r="AB13" s="28" t="str">
        <f>Saisie!Z34</f>
        <v/>
      </c>
      <c r="AC13" s="29" t="str">
        <f>Saisie!AA34</f>
        <v/>
      </c>
      <c r="AD13" s="28" t="str">
        <f>Saisie!AB34</f>
        <v/>
      </c>
    </row>
    <row r="14" spans="1:30" x14ac:dyDescent="0.2">
      <c r="A14" s="25">
        <v>3</v>
      </c>
      <c r="B14" s="26" t="str">
        <f>Poster!A37</f>
        <v>Chirurgie</v>
      </c>
      <c r="C14" s="27">
        <f>Saisie!A35</f>
        <v>0</v>
      </c>
      <c r="D14" s="27">
        <f>Saisie!B35</f>
        <v>0</v>
      </c>
      <c r="E14" s="77" t="str">
        <f>Saisie!C35</f>
        <v/>
      </c>
      <c r="F14" s="28">
        <f>Saisie!D35</f>
        <v>0</v>
      </c>
      <c r="G14" s="27">
        <f>Saisie!E35</f>
        <v>0</v>
      </c>
      <c r="H14" s="28" t="str">
        <f>Saisie!F35</f>
        <v/>
      </c>
      <c r="I14" s="29" t="str">
        <f>Saisie!G35</f>
        <v/>
      </c>
      <c r="J14" s="28" t="str">
        <f>Saisie!H35</f>
        <v/>
      </c>
      <c r="K14" s="28">
        <f>Saisie!I35</f>
        <v>0</v>
      </c>
      <c r="L14" s="27">
        <f>Saisie!J35</f>
        <v>0</v>
      </c>
      <c r="M14" s="28" t="str">
        <f>Saisie!K35</f>
        <v/>
      </c>
      <c r="N14" s="29" t="str">
        <f>Saisie!L35</f>
        <v/>
      </c>
      <c r="O14" s="28" t="str">
        <f>Saisie!M35</f>
        <v/>
      </c>
      <c r="P14" s="28">
        <f>Saisie!N35</f>
        <v>0</v>
      </c>
      <c r="Q14" s="27">
        <f>Saisie!O35</f>
        <v>0</v>
      </c>
      <c r="R14" s="28" t="str">
        <f>Saisie!P35</f>
        <v/>
      </c>
      <c r="S14" s="29" t="str">
        <f>Saisie!Q35</f>
        <v/>
      </c>
      <c r="T14" s="28" t="str">
        <f>Saisie!R35</f>
        <v/>
      </c>
      <c r="U14" s="28">
        <f>Saisie!S35</f>
        <v>0</v>
      </c>
      <c r="V14" s="27">
        <f>Saisie!T35</f>
        <v>0</v>
      </c>
      <c r="W14" s="28" t="str">
        <f>Saisie!U35</f>
        <v/>
      </c>
      <c r="X14" s="29" t="str">
        <f>Saisie!V35</f>
        <v/>
      </c>
      <c r="Y14" s="28" t="str">
        <f>Saisie!W35</f>
        <v/>
      </c>
      <c r="Z14" s="28" t="str">
        <f>Saisie!X35</f>
        <v/>
      </c>
      <c r="AA14" s="27" t="str">
        <f>Saisie!Y35</f>
        <v/>
      </c>
      <c r="AB14" s="28" t="str">
        <f>Saisie!Z35</f>
        <v/>
      </c>
      <c r="AC14" s="29" t="str">
        <f>Saisie!AA35</f>
        <v/>
      </c>
      <c r="AD14" s="28" t="str">
        <f>Saisie!AB35</f>
        <v/>
      </c>
    </row>
    <row r="15" spans="1:30" x14ac:dyDescent="0.2">
      <c r="A15" s="25">
        <v>4</v>
      </c>
      <c r="B15" s="26" t="str">
        <f>Poster!A37</f>
        <v>Chirurgie</v>
      </c>
      <c r="C15" s="27">
        <f>Saisie!A36</f>
        <v>0</v>
      </c>
      <c r="D15" s="27">
        <f>Saisie!B36</f>
        <v>0</v>
      </c>
      <c r="E15" s="77" t="str">
        <f>Saisie!C36</f>
        <v/>
      </c>
      <c r="F15" s="28">
        <f>Saisie!D36</f>
        <v>0</v>
      </c>
      <c r="G15" s="27">
        <f>Saisie!E36</f>
        <v>0</v>
      </c>
      <c r="H15" s="28" t="str">
        <f>Saisie!F36</f>
        <v/>
      </c>
      <c r="I15" s="29" t="str">
        <f>Saisie!G36</f>
        <v/>
      </c>
      <c r="J15" s="28" t="str">
        <f>Saisie!H36</f>
        <v/>
      </c>
      <c r="K15" s="28">
        <f>Saisie!I36</f>
        <v>0</v>
      </c>
      <c r="L15" s="27">
        <f>Saisie!J36</f>
        <v>0</v>
      </c>
      <c r="M15" s="28" t="str">
        <f>Saisie!K36</f>
        <v/>
      </c>
      <c r="N15" s="29" t="str">
        <f>Saisie!L36</f>
        <v/>
      </c>
      <c r="O15" s="28" t="str">
        <f>Saisie!M36</f>
        <v/>
      </c>
      <c r="P15" s="28">
        <f>Saisie!N36</f>
        <v>0</v>
      </c>
      <c r="Q15" s="27">
        <f>Saisie!O36</f>
        <v>0</v>
      </c>
      <c r="R15" s="28" t="str">
        <f>Saisie!P36</f>
        <v/>
      </c>
      <c r="S15" s="29" t="str">
        <f>Saisie!Q36</f>
        <v/>
      </c>
      <c r="T15" s="28" t="str">
        <f>Saisie!R36</f>
        <v/>
      </c>
      <c r="U15" s="28">
        <f>Saisie!S36</f>
        <v>0</v>
      </c>
      <c r="V15" s="27">
        <f>Saisie!T36</f>
        <v>0</v>
      </c>
      <c r="W15" s="28" t="str">
        <f>Saisie!U36</f>
        <v/>
      </c>
      <c r="X15" s="29" t="str">
        <f>Saisie!V36</f>
        <v/>
      </c>
      <c r="Y15" s="28" t="str">
        <f>Saisie!W36</f>
        <v/>
      </c>
      <c r="Z15" s="28" t="str">
        <f>Saisie!X36</f>
        <v/>
      </c>
      <c r="AA15" s="27" t="str">
        <f>Saisie!Y36</f>
        <v/>
      </c>
      <c r="AB15" s="28" t="str">
        <f>Saisie!Z36</f>
        <v/>
      </c>
      <c r="AC15" s="29" t="str">
        <f>Saisie!AA36</f>
        <v/>
      </c>
      <c r="AD15" s="28" t="str">
        <f>Saisie!AB36</f>
        <v/>
      </c>
    </row>
    <row r="16" spans="1:30" x14ac:dyDescent="0.2">
      <c r="A16" s="25">
        <v>5</v>
      </c>
      <c r="B16" s="26" t="str">
        <f>Poster!A37</f>
        <v>Chirurgie</v>
      </c>
      <c r="C16" s="27">
        <f>Saisie!A37</f>
        <v>0</v>
      </c>
      <c r="D16" s="27">
        <f>Saisie!B37</f>
        <v>0</v>
      </c>
      <c r="E16" s="77" t="str">
        <f>Saisie!C37</f>
        <v/>
      </c>
      <c r="F16" s="28">
        <f>Saisie!D37</f>
        <v>0</v>
      </c>
      <c r="G16" s="27">
        <f>Saisie!E37</f>
        <v>0</v>
      </c>
      <c r="H16" s="28" t="str">
        <f>Saisie!F37</f>
        <v/>
      </c>
      <c r="I16" s="29" t="str">
        <f>Saisie!G37</f>
        <v/>
      </c>
      <c r="J16" s="28" t="str">
        <f>Saisie!H37</f>
        <v/>
      </c>
      <c r="K16" s="28">
        <f>Saisie!I37</f>
        <v>0</v>
      </c>
      <c r="L16" s="27">
        <f>Saisie!J37</f>
        <v>0</v>
      </c>
      <c r="M16" s="28" t="str">
        <f>Saisie!K37</f>
        <v/>
      </c>
      <c r="N16" s="29" t="str">
        <f>Saisie!L37</f>
        <v/>
      </c>
      <c r="O16" s="28" t="str">
        <f>Saisie!M37</f>
        <v/>
      </c>
      <c r="P16" s="28">
        <f>Saisie!N37</f>
        <v>0</v>
      </c>
      <c r="Q16" s="27">
        <f>Saisie!O37</f>
        <v>0</v>
      </c>
      <c r="R16" s="28" t="str">
        <f>Saisie!P37</f>
        <v/>
      </c>
      <c r="S16" s="29" t="str">
        <f>Saisie!Q37</f>
        <v/>
      </c>
      <c r="T16" s="28" t="str">
        <f>Saisie!R37</f>
        <v/>
      </c>
      <c r="U16" s="28">
        <f>Saisie!S37</f>
        <v>0</v>
      </c>
      <c r="V16" s="27">
        <f>Saisie!T37</f>
        <v>0</v>
      </c>
      <c r="W16" s="28" t="str">
        <f>Saisie!U37</f>
        <v/>
      </c>
      <c r="X16" s="29" t="str">
        <f>Saisie!V37</f>
        <v/>
      </c>
      <c r="Y16" s="28" t="str">
        <f>Saisie!W37</f>
        <v/>
      </c>
      <c r="Z16" s="28" t="str">
        <f>Saisie!X37</f>
        <v/>
      </c>
      <c r="AA16" s="27" t="str">
        <f>Saisie!Y37</f>
        <v/>
      </c>
      <c r="AB16" s="28" t="str">
        <f>Saisie!Z37</f>
        <v/>
      </c>
      <c r="AC16" s="29" t="str">
        <f>Saisie!AA37</f>
        <v/>
      </c>
      <c r="AD16" s="28" t="str">
        <f>Saisie!AB37</f>
        <v/>
      </c>
    </row>
    <row r="17" spans="1:30" x14ac:dyDescent="0.2">
      <c r="A17" s="25">
        <v>6</v>
      </c>
      <c r="B17" s="26" t="str">
        <f>Poster!A37</f>
        <v>Chirurgie</v>
      </c>
      <c r="C17" s="27">
        <f>Saisie!A38</f>
        <v>0</v>
      </c>
      <c r="D17" s="27">
        <f>Saisie!B38</f>
        <v>0</v>
      </c>
      <c r="E17" s="77" t="str">
        <f>Saisie!C38</f>
        <v/>
      </c>
      <c r="F17" s="28">
        <f>Saisie!D38</f>
        <v>0</v>
      </c>
      <c r="G17" s="27">
        <f>Saisie!E38</f>
        <v>0</v>
      </c>
      <c r="H17" s="28" t="str">
        <f>Saisie!F38</f>
        <v/>
      </c>
      <c r="I17" s="29" t="str">
        <f>Saisie!G38</f>
        <v/>
      </c>
      <c r="J17" s="28" t="str">
        <f>Saisie!H38</f>
        <v/>
      </c>
      <c r="K17" s="28">
        <f>Saisie!I38</f>
        <v>0</v>
      </c>
      <c r="L17" s="27">
        <f>Saisie!J38</f>
        <v>0</v>
      </c>
      <c r="M17" s="28" t="str">
        <f>Saisie!K38</f>
        <v/>
      </c>
      <c r="N17" s="29" t="str">
        <f>Saisie!L38</f>
        <v/>
      </c>
      <c r="O17" s="28" t="str">
        <f>Saisie!M38</f>
        <v/>
      </c>
      <c r="P17" s="28">
        <f>Saisie!N38</f>
        <v>0</v>
      </c>
      <c r="Q17" s="27">
        <f>Saisie!O38</f>
        <v>0</v>
      </c>
      <c r="R17" s="28" t="str">
        <f>Saisie!P38</f>
        <v/>
      </c>
      <c r="S17" s="29" t="str">
        <f>Saisie!Q38</f>
        <v/>
      </c>
      <c r="T17" s="28" t="str">
        <f>Saisie!R38</f>
        <v/>
      </c>
      <c r="U17" s="28">
        <f>Saisie!S38</f>
        <v>0</v>
      </c>
      <c r="V17" s="27">
        <f>Saisie!T38</f>
        <v>0</v>
      </c>
      <c r="W17" s="28" t="str">
        <f>Saisie!U38</f>
        <v/>
      </c>
      <c r="X17" s="29" t="str">
        <f>Saisie!V38</f>
        <v/>
      </c>
      <c r="Y17" s="28" t="str">
        <f>Saisie!W38</f>
        <v/>
      </c>
      <c r="Z17" s="28" t="str">
        <f>Saisie!X38</f>
        <v/>
      </c>
      <c r="AA17" s="27" t="str">
        <f>Saisie!Y38</f>
        <v/>
      </c>
      <c r="AB17" s="28" t="str">
        <f>Saisie!Z38</f>
        <v/>
      </c>
      <c r="AC17" s="29" t="str">
        <f>Saisie!AA38</f>
        <v/>
      </c>
      <c r="AD17" s="28" t="str">
        <f>Saisie!AB38</f>
        <v/>
      </c>
    </row>
    <row r="18" spans="1:30" x14ac:dyDescent="0.2">
      <c r="A18" s="25">
        <v>7</v>
      </c>
      <c r="B18" s="26" t="str">
        <f>Poster!A37</f>
        <v>Chirurgie</v>
      </c>
      <c r="C18" s="27">
        <f>Saisie!A39</f>
        <v>0</v>
      </c>
      <c r="D18" s="27">
        <f>Saisie!B39</f>
        <v>0</v>
      </c>
      <c r="E18" s="77" t="str">
        <f>Saisie!C39</f>
        <v/>
      </c>
      <c r="F18" s="28">
        <f>Saisie!D39</f>
        <v>0</v>
      </c>
      <c r="G18" s="27">
        <f>Saisie!E39</f>
        <v>0</v>
      </c>
      <c r="H18" s="28" t="str">
        <f>Saisie!F39</f>
        <v/>
      </c>
      <c r="I18" s="29" t="str">
        <f>Saisie!G39</f>
        <v/>
      </c>
      <c r="J18" s="28" t="str">
        <f>Saisie!H39</f>
        <v/>
      </c>
      <c r="K18" s="28">
        <f>Saisie!I39</f>
        <v>0</v>
      </c>
      <c r="L18" s="27">
        <f>Saisie!J39</f>
        <v>0</v>
      </c>
      <c r="M18" s="28" t="str">
        <f>Saisie!K39</f>
        <v/>
      </c>
      <c r="N18" s="29" t="str">
        <f>Saisie!L39</f>
        <v/>
      </c>
      <c r="O18" s="28" t="str">
        <f>Saisie!M39</f>
        <v/>
      </c>
      <c r="P18" s="28">
        <f>Saisie!N39</f>
        <v>0</v>
      </c>
      <c r="Q18" s="27">
        <f>Saisie!O39</f>
        <v>0</v>
      </c>
      <c r="R18" s="28" t="str">
        <f>Saisie!P39</f>
        <v/>
      </c>
      <c r="S18" s="29" t="str">
        <f>Saisie!Q39</f>
        <v/>
      </c>
      <c r="T18" s="28" t="str">
        <f>Saisie!R39</f>
        <v/>
      </c>
      <c r="U18" s="28">
        <f>Saisie!S39</f>
        <v>0</v>
      </c>
      <c r="V18" s="27">
        <f>Saisie!T39</f>
        <v>0</v>
      </c>
      <c r="W18" s="28" t="str">
        <f>Saisie!U39</f>
        <v/>
      </c>
      <c r="X18" s="29" t="str">
        <f>Saisie!V39</f>
        <v/>
      </c>
      <c r="Y18" s="28" t="str">
        <f>Saisie!W39</f>
        <v/>
      </c>
      <c r="Z18" s="28" t="str">
        <f>Saisie!X39</f>
        <v/>
      </c>
      <c r="AA18" s="27" t="str">
        <f>Saisie!Y39</f>
        <v/>
      </c>
      <c r="AB18" s="28" t="str">
        <f>Saisie!Z39</f>
        <v/>
      </c>
      <c r="AC18" s="29" t="str">
        <f>Saisie!AA39</f>
        <v/>
      </c>
      <c r="AD18" s="28" t="str">
        <f>Saisie!AB39</f>
        <v/>
      </c>
    </row>
    <row r="19" spans="1:30" x14ac:dyDescent="0.2">
      <c r="A19" s="25">
        <v>8</v>
      </c>
      <c r="B19" s="26" t="str">
        <f>Poster!A37</f>
        <v>Chirurgie</v>
      </c>
      <c r="C19" s="27">
        <f>Saisie!A40</f>
        <v>0</v>
      </c>
      <c r="D19" s="27">
        <f>Saisie!B40</f>
        <v>0</v>
      </c>
      <c r="E19" s="77" t="str">
        <f>Saisie!C40</f>
        <v/>
      </c>
      <c r="F19" s="28">
        <f>Saisie!D40</f>
        <v>0</v>
      </c>
      <c r="G19" s="27">
        <f>Saisie!E40</f>
        <v>0</v>
      </c>
      <c r="H19" s="28" t="str">
        <f>Saisie!F40</f>
        <v/>
      </c>
      <c r="I19" s="29" t="str">
        <f>Saisie!G40</f>
        <v/>
      </c>
      <c r="J19" s="28" t="str">
        <f>Saisie!H40</f>
        <v/>
      </c>
      <c r="K19" s="28">
        <f>Saisie!I40</f>
        <v>0</v>
      </c>
      <c r="L19" s="27">
        <f>Saisie!J40</f>
        <v>0</v>
      </c>
      <c r="M19" s="28" t="str">
        <f>Saisie!K40</f>
        <v/>
      </c>
      <c r="N19" s="29" t="str">
        <f>Saisie!L40</f>
        <v/>
      </c>
      <c r="O19" s="28" t="str">
        <f>Saisie!M40</f>
        <v/>
      </c>
      <c r="P19" s="28">
        <f>Saisie!N40</f>
        <v>0</v>
      </c>
      <c r="Q19" s="27">
        <f>Saisie!O40</f>
        <v>0</v>
      </c>
      <c r="R19" s="28" t="str">
        <f>Saisie!P40</f>
        <v/>
      </c>
      <c r="S19" s="29" t="str">
        <f>Saisie!Q40</f>
        <v/>
      </c>
      <c r="T19" s="28" t="str">
        <f>Saisie!R40</f>
        <v/>
      </c>
      <c r="U19" s="28">
        <f>Saisie!S40</f>
        <v>0</v>
      </c>
      <c r="V19" s="27">
        <f>Saisie!T40</f>
        <v>0</v>
      </c>
      <c r="W19" s="28" t="str">
        <f>Saisie!U40</f>
        <v/>
      </c>
      <c r="X19" s="29" t="str">
        <f>Saisie!V40</f>
        <v/>
      </c>
      <c r="Y19" s="28" t="str">
        <f>Saisie!W40</f>
        <v/>
      </c>
      <c r="Z19" s="28" t="str">
        <f>Saisie!X40</f>
        <v/>
      </c>
      <c r="AA19" s="27" t="str">
        <f>Saisie!Y40</f>
        <v/>
      </c>
      <c r="AB19" s="28" t="str">
        <f>Saisie!Z40</f>
        <v/>
      </c>
      <c r="AC19" s="29" t="str">
        <f>Saisie!AA40</f>
        <v/>
      </c>
      <c r="AD19" s="28" t="str">
        <f>Saisie!AB40</f>
        <v/>
      </c>
    </row>
    <row r="20" spans="1:30" x14ac:dyDescent="0.2">
      <c r="A20" s="25">
        <v>9</v>
      </c>
      <c r="B20" s="26" t="str">
        <f>Poster!A37</f>
        <v>Chirurgie</v>
      </c>
      <c r="C20" s="27">
        <f>Saisie!A41</f>
        <v>0</v>
      </c>
      <c r="D20" s="27">
        <f>Saisie!B41</f>
        <v>0</v>
      </c>
      <c r="E20" s="77" t="str">
        <f>Saisie!C41</f>
        <v/>
      </c>
      <c r="F20" s="28">
        <f>Saisie!D41</f>
        <v>0</v>
      </c>
      <c r="G20" s="27">
        <f>Saisie!E41</f>
        <v>0</v>
      </c>
      <c r="H20" s="28" t="str">
        <f>Saisie!F41</f>
        <v/>
      </c>
      <c r="I20" s="29" t="str">
        <f>Saisie!G41</f>
        <v/>
      </c>
      <c r="J20" s="28" t="str">
        <f>Saisie!H41</f>
        <v/>
      </c>
      <c r="K20" s="28">
        <f>Saisie!I41</f>
        <v>0</v>
      </c>
      <c r="L20" s="27">
        <f>Saisie!J41</f>
        <v>0</v>
      </c>
      <c r="M20" s="28" t="str">
        <f>Saisie!K41</f>
        <v/>
      </c>
      <c r="N20" s="29" t="str">
        <f>Saisie!L41</f>
        <v/>
      </c>
      <c r="O20" s="28" t="str">
        <f>Saisie!M41</f>
        <v/>
      </c>
      <c r="P20" s="28">
        <f>Saisie!N41</f>
        <v>0</v>
      </c>
      <c r="Q20" s="27">
        <f>Saisie!O41</f>
        <v>0</v>
      </c>
      <c r="R20" s="28" t="str">
        <f>Saisie!P41</f>
        <v/>
      </c>
      <c r="S20" s="29" t="str">
        <f>Saisie!Q41</f>
        <v/>
      </c>
      <c r="T20" s="28" t="str">
        <f>Saisie!R41</f>
        <v/>
      </c>
      <c r="U20" s="28">
        <f>Saisie!S41</f>
        <v>0</v>
      </c>
      <c r="V20" s="27">
        <f>Saisie!T41</f>
        <v>0</v>
      </c>
      <c r="W20" s="28" t="str">
        <f>Saisie!U41</f>
        <v/>
      </c>
      <c r="X20" s="29" t="str">
        <f>Saisie!V41</f>
        <v/>
      </c>
      <c r="Y20" s="28" t="str">
        <f>Saisie!W41</f>
        <v/>
      </c>
      <c r="Z20" s="28" t="str">
        <f>Saisie!X41</f>
        <v/>
      </c>
      <c r="AA20" s="27" t="str">
        <f>Saisie!Y41</f>
        <v/>
      </c>
      <c r="AB20" s="28" t="str">
        <f>Saisie!Z41</f>
        <v/>
      </c>
      <c r="AC20" s="29" t="str">
        <f>Saisie!AA41</f>
        <v/>
      </c>
      <c r="AD20" s="28" t="str">
        <f>Saisie!AB41</f>
        <v/>
      </c>
    </row>
    <row r="21" spans="1:30" s="88" customFormat="1" x14ac:dyDescent="0.2">
      <c r="A21" s="82">
        <v>10</v>
      </c>
      <c r="B21" s="83" t="str">
        <f>Poster!A37</f>
        <v>Chirurgie</v>
      </c>
      <c r="C21" s="84">
        <f>Saisie!A42</f>
        <v>0</v>
      </c>
      <c r="D21" s="84">
        <f>Saisie!B42</f>
        <v>0</v>
      </c>
      <c r="E21" s="85" t="str">
        <f>Saisie!C42</f>
        <v/>
      </c>
      <c r="F21" s="86">
        <f>Saisie!D42</f>
        <v>0</v>
      </c>
      <c r="G21" s="84">
        <f>Saisie!E42</f>
        <v>0</v>
      </c>
      <c r="H21" s="86" t="str">
        <f>Saisie!F42</f>
        <v/>
      </c>
      <c r="I21" s="87" t="str">
        <f>Saisie!G42</f>
        <v/>
      </c>
      <c r="J21" s="86" t="str">
        <f>Saisie!H42</f>
        <v/>
      </c>
      <c r="K21" s="86">
        <f>Saisie!I42</f>
        <v>0</v>
      </c>
      <c r="L21" s="84">
        <f>Saisie!J42</f>
        <v>0</v>
      </c>
      <c r="M21" s="86" t="str">
        <f>Saisie!K42</f>
        <v/>
      </c>
      <c r="N21" s="87" t="str">
        <f>Saisie!L42</f>
        <v/>
      </c>
      <c r="O21" s="86" t="str">
        <f>Saisie!M42</f>
        <v/>
      </c>
      <c r="P21" s="86">
        <f>Saisie!N42</f>
        <v>0</v>
      </c>
      <c r="Q21" s="84">
        <f>Saisie!O42</f>
        <v>0</v>
      </c>
      <c r="R21" s="86" t="str">
        <f>Saisie!P42</f>
        <v/>
      </c>
      <c r="S21" s="87" t="str">
        <f>Saisie!Q42</f>
        <v/>
      </c>
      <c r="T21" s="86" t="str">
        <f>Saisie!R42</f>
        <v/>
      </c>
      <c r="U21" s="86">
        <f>Saisie!S42</f>
        <v>0</v>
      </c>
      <c r="V21" s="84">
        <f>Saisie!T42</f>
        <v>0</v>
      </c>
      <c r="W21" s="86" t="str">
        <f>Saisie!U42</f>
        <v/>
      </c>
      <c r="X21" s="87" t="str">
        <f>Saisie!V42</f>
        <v/>
      </c>
      <c r="Y21" s="86" t="str">
        <f>Saisie!W42</f>
        <v/>
      </c>
      <c r="Z21" s="86" t="str">
        <f>Saisie!X42</f>
        <v/>
      </c>
      <c r="AA21" s="84" t="str">
        <f>Saisie!Y42</f>
        <v/>
      </c>
      <c r="AB21" s="86" t="str">
        <f>Saisie!Z42</f>
        <v/>
      </c>
      <c r="AC21" s="87" t="str">
        <f>Saisie!AA42</f>
        <v/>
      </c>
      <c r="AD21" s="86" t="str">
        <f>Saisie!AB42</f>
        <v/>
      </c>
    </row>
    <row r="22" spans="1:30" x14ac:dyDescent="0.2">
      <c r="A22" s="25">
        <v>1</v>
      </c>
      <c r="B22" s="26" t="str">
        <f>Poster!A38</f>
        <v>Gynéco-Obst</v>
      </c>
      <c r="C22" s="27">
        <f>Saisie!A55</f>
        <v>0</v>
      </c>
      <c r="D22" s="27">
        <f>Saisie!B55</f>
        <v>0</v>
      </c>
      <c r="E22" s="77" t="str">
        <f>Saisie!C55</f>
        <v/>
      </c>
      <c r="F22" s="28">
        <f>Saisie!D55</f>
        <v>0</v>
      </c>
      <c r="G22" s="27">
        <f>Saisie!E55</f>
        <v>0</v>
      </c>
      <c r="H22" s="28" t="str">
        <f>Saisie!F55</f>
        <v/>
      </c>
      <c r="I22" s="29" t="str">
        <f>Saisie!G55</f>
        <v/>
      </c>
      <c r="J22" s="28" t="str">
        <f>Saisie!H55</f>
        <v/>
      </c>
      <c r="K22" s="28">
        <f>Saisie!I55</f>
        <v>0</v>
      </c>
      <c r="L22" s="27">
        <f>Saisie!J55</f>
        <v>0</v>
      </c>
      <c r="M22" s="28" t="str">
        <f>Saisie!K55</f>
        <v/>
      </c>
      <c r="N22" s="29" t="str">
        <f>Saisie!L55</f>
        <v/>
      </c>
      <c r="O22" s="28" t="str">
        <f>Saisie!M55</f>
        <v/>
      </c>
      <c r="P22" s="28">
        <f>Saisie!N55</f>
        <v>0</v>
      </c>
      <c r="Q22" s="27">
        <f>Saisie!O55</f>
        <v>0</v>
      </c>
      <c r="R22" s="28" t="str">
        <f>Saisie!P55</f>
        <v/>
      </c>
      <c r="S22" s="29" t="str">
        <f>Saisie!Q55</f>
        <v/>
      </c>
      <c r="T22" s="28" t="str">
        <f>Saisie!R55</f>
        <v/>
      </c>
      <c r="U22" s="28">
        <f>Saisie!S55</f>
        <v>0</v>
      </c>
      <c r="V22" s="27">
        <f>Saisie!T55</f>
        <v>0</v>
      </c>
      <c r="W22" s="28" t="str">
        <f>Saisie!U55</f>
        <v/>
      </c>
      <c r="X22" s="29" t="str">
        <f>Saisie!V55</f>
        <v/>
      </c>
      <c r="Y22" s="28" t="str">
        <f>Saisie!W55</f>
        <v/>
      </c>
      <c r="Z22" s="28" t="str">
        <f>Saisie!X55</f>
        <v/>
      </c>
      <c r="AA22" s="27" t="str">
        <f>Saisie!Y55</f>
        <v/>
      </c>
      <c r="AB22" s="28" t="str">
        <f>Saisie!Z55</f>
        <v/>
      </c>
      <c r="AC22" s="29" t="str">
        <f>Saisie!AA55</f>
        <v/>
      </c>
      <c r="AD22" s="28" t="str">
        <f>Saisie!AB55</f>
        <v/>
      </c>
    </row>
    <row r="23" spans="1:30" x14ac:dyDescent="0.2">
      <c r="A23" s="25">
        <v>2</v>
      </c>
      <c r="B23" s="26" t="str">
        <f>Poster!A38</f>
        <v>Gynéco-Obst</v>
      </c>
      <c r="C23" s="27">
        <f>Saisie!A56</f>
        <v>0</v>
      </c>
      <c r="D23" s="27">
        <f>Saisie!B56</f>
        <v>0</v>
      </c>
      <c r="E23" s="77" t="str">
        <f>Saisie!C56</f>
        <v/>
      </c>
      <c r="F23" s="28">
        <f>Saisie!D56</f>
        <v>0</v>
      </c>
      <c r="G23" s="27">
        <f>Saisie!E56</f>
        <v>0</v>
      </c>
      <c r="H23" s="28" t="str">
        <f>Saisie!F56</f>
        <v/>
      </c>
      <c r="I23" s="29" t="str">
        <f>Saisie!G56</f>
        <v/>
      </c>
      <c r="J23" s="28" t="str">
        <f>Saisie!H56</f>
        <v/>
      </c>
      <c r="K23" s="28">
        <f>Saisie!I56</f>
        <v>0</v>
      </c>
      <c r="L23" s="27">
        <f>Saisie!J56</f>
        <v>0</v>
      </c>
      <c r="M23" s="28" t="str">
        <f>Saisie!K56</f>
        <v/>
      </c>
      <c r="N23" s="29" t="str">
        <f>Saisie!L56</f>
        <v/>
      </c>
      <c r="O23" s="28" t="str">
        <f>Saisie!M56</f>
        <v/>
      </c>
      <c r="P23" s="28">
        <f>Saisie!N56</f>
        <v>0</v>
      </c>
      <c r="Q23" s="27">
        <f>Saisie!O56</f>
        <v>0</v>
      </c>
      <c r="R23" s="28" t="str">
        <f>Saisie!P56</f>
        <v/>
      </c>
      <c r="S23" s="29" t="str">
        <f>Saisie!Q56</f>
        <v/>
      </c>
      <c r="T23" s="28" t="str">
        <f>Saisie!R56</f>
        <v/>
      </c>
      <c r="U23" s="28">
        <f>Saisie!S56</f>
        <v>0</v>
      </c>
      <c r="V23" s="27">
        <f>Saisie!T56</f>
        <v>0</v>
      </c>
      <c r="W23" s="28" t="str">
        <f>Saisie!U56</f>
        <v/>
      </c>
      <c r="X23" s="29" t="str">
        <f>Saisie!V56</f>
        <v/>
      </c>
      <c r="Y23" s="28" t="str">
        <f>Saisie!W56</f>
        <v/>
      </c>
      <c r="Z23" s="28" t="str">
        <f>Saisie!X56</f>
        <v/>
      </c>
      <c r="AA23" s="27" t="str">
        <f>Saisie!Y56</f>
        <v/>
      </c>
      <c r="AB23" s="28" t="str">
        <f>Saisie!Z56</f>
        <v/>
      </c>
      <c r="AC23" s="29" t="str">
        <f>Saisie!AA56</f>
        <v/>
      </c>
      <c r="AD23" s="28" t="str">
        <f>Saisie!AB56</f>
        <v/>
      </c>
    </row>
    <row r="24" spans="1:30" x14ac:dyDescent="0.2">
      <c r="A24" s="25">
        <v>3</v>
      </c>
      <c r="B24" s="26" t="str">
        <f>Poster!A38</f>
        <v>Gynéco-Obst</v>
      </c>
      <c r="C24" s="27">
        <f>Saisie!A57</f>
        <v>0</v>
      </c>
      <c r="D24" s="27">
        <f>Saisie!B57</f>
        <v>0</v>
      </c>
      <c r="E24" s="77" t="str">
        <f>Saisie!C57</f>
        <v/>
      </c>
      <c r="F24" s="28">
        <f>Saisie!D57</f>
        <v>0</v>
      </c>
      <c r="G24" s="27">
        <f>Saisie!E57</f>
        <v>0</v>
      </c>
      <c r="H24" s="28" t="str">
        <f>Saisie!F57</f>
        <v/>
      </c>
      <c r="I24" s="29" t="str">
        <f>Saisie!G57</f>
        <v/>
      </c>
      <c r="J24" s="28" t="str">
        <f>Saisie!H57</f>
        <v/>
      </c>
      <c r="K24" s="28">
        <f>Saisie!I57</f>
        <v>0</v>
      </c>
      <c r="L24" s="27">
        <f>Saisie!J57</f>
        <v>0</v>
      </c>
      <c r="M24" s="28" t="str">
        <f>Saisie!K57</f>
        <v/>
      </c>
      <c r="N24" s="29" t="str">
        <f>Saisie!L57</f>
        <v/>
      </c>
      <c r="O24" s="28" t="str">
        <f>Saisie!M57</f>
        <v/>
      </c>
      <c r="P24" s="28">
        <f>Saisie!N57</f>
        <v>0</v>
      </c>
      <c r="Q24" s="27">
        <f>Saisie!O57</f>
        <v>0</v>
      </c>
      <c r="R24" s="28" t="str">
        <f>Saisie!P57</f>
        <v/>
      </c>
      <c r="S24" s="29" t="str">
        <f>Saisie!Q57</f>
        <v/>
      </c>
      <c r="T24" s="28" t="str">
        <f>Saisie!R57</f>
        <v/>
      </c>
      <c r="U24" s="28">
        <f>Saisie!S57</f>
        <v>0</v>
      </c>
      <c r="V24" s="27">
        <f>Saisie!T57</f>
        <v>0</v>
      </c>
      <c r="W24" s="28" t="str">
        <f>Saisie!U57</f>
        <v/>
      </c>
      <c r="X24" s="29" t="str">
        <f>Saisie!V57</f>
        <v/>
      </c>
      <c r="Y24" s="28" t="str">
        <f>Saisie!W57</f>
        <v/>
      </c>
      <c r="Z24" s="28" t="str">
        <f>Saisie!X57</f>
        <v/>
      </c>
      <c r="AA24" s="27" t="str">
        <f>Saisie!Y57</f>
        <v/>
      </c>
      <c r="AB24" s="28" t="str">
        <f>Saisie!Z57</f>
        <v/>
      </c>
      <c r="AC24" s="29" t="str">
        <f>Saisie!AA57</f>
        <v/>
      </c>
      <c r="AD24" s="28" t="str">
        <f>Saisie!AB57</f>
        <v/>
      </c>
    </row>
    <row r="25" spans="1:30" x14ac:dyDescent="0.2">
      <c r="A25" s="25">
        <v>4</v>
      </c>
      <c r="B25" s="26" t="str">
        <f>Poster!A38</f>
        <v>Gynéco-Obst</v>
      </c>
      <c r="C25" s="27">
        <f>Saisie!A58</f>
        <v>0</v>
      </c>
      <c r="D25" s="27">
        <f>Saisie!B58</f>
        <v>0</v>
      </c>
      <c r="E25" s="77" t="str">
        <f>Saisie!C58</f>
        <v/>
      </c>
      <c r="F25" s="28">
        <f>Saisie!D58</f>
        <v>0</v>
      </c>
      <c r="G25" s="27">
        <f>Saisie!E58</f>
        <v>0</v>
      </c>
      <c r="H25" s="28" t="str">
        <f>Saisie!F58</f>
        <v/>
      </c>
      <c r="I25" s="29" t="str">
        <f>Saisie!G58</f>
        <v/>
      </c>
      <c r="J25" s="28" t="str">
        <f>Saisie!H58</f>
        <v/>
      </c>
      <c r="K25" s="28">
        <f>Saisie!I58</f>
        <v>0</v>
      </c>
      <c r="L25" s="27">
        <f>Saisie!J58</f>
        <v>0</v>
      </c>
      <c r="M25" s="28" t="str">
        <f>Saisie!K58</f>
        <v/>
      </c>
      <c r="N25" s="29" t="str">
        <f>Saisie!L58</f>
        <v/>
      </c>
      <c r="O25" s="28" t="str">
        <f>Saisie!M58</f>
        <v/>
      </c>
      <c r="P25" s="28">
        <f>Saisie!N58</f>
        <v>0</v>
      </c>
      <c r="Q25" s="27">
        <f>Saisie!O58</f>
        <v>0</v>
      </c>
      <c r="R25" s="28" t="str">
        <f>Saisie!P58</f>
        <v/>
      </c>
      <c r="S25" s="29" t="str">
        <f>Saisie!Q58</f>
        <v/>
      </c>
      <c r="T25" s="28" t="str">
        <f>Saisie!R58</f>
        <v/>
      </c>
      <c r="U25" s="28">
        <f>Saisie!S58</f>
        <v>0</v>
      </c>
      <c r="V25" s="27">
        <f>Saisie!T58</f>
        <v>0</v>
      </c>
      <c r="W25" s="28" t="str">
        <f>Saisie!U58</f>
        <v/>
      </c>
      <c r="X25" s="29" t="str">
        <f>Saisie!V58</f>
        <v/>
      </c>
      <c r="Y25" s="28" t="str">
        <f>Saisie!W58</f>
        <v/>
      </c>
      <c r="Z25" s="28" t="str">
        <f>Saisie!X58</f>
        <v/>
      </c>
      <c r="AA25" s="27" t="str">
        <f>Saisie!Y58</f>
        <v/>
      </c>
      <c r="AB25" s="28" t="str">
        <f>Saisie!Z58</f>
        <v/>
      </c>
      <c r="AC25" s="29" t="str">
        <f>Saisie!AA58</f>
        <v/>
      </c>
      <c r="AD25" s="28" t="str">
        <f>Saisie!AB58</f>
        <v/>
      </c>
    </row>
    <row r="26" spans="1:30" x14ac:dyDescent="0.2">
      <c r="A26" s="25">
        <v>5</v>
      </c>
      <c r="B26" s="26" t="str">
        <f>Poster!A38</f>
        <v>Gynéco-Obst</v>
      </c>
      <c r="C26" s="27">
        <f>Saisie!A59</f>
        <v>0</v>
      </c>
      <c r="D26" s="27">
        <f>Saisie!B59</f>
        <v>0</v>
      </c>
      <c r="E26" s="77" t="str">
        <f>Saisie!C59</f>
        <v/>
      </c>
      <c r="F26" s="28">
        <f>Saisie!D59</f>
        <v>0</v>
      </c>
      <c r="G26" s="27">
        <f>Saisie!E59</f>
        <v>0</v>
      </c>
      <c r="H26" s="28" t="str">
        <f>Saisie!F59</f>
        <v/>
      </c>
      <c r="I26" s="29" t="str">
        <f>Saisie!G59</f>
        <v/>
      </c>
      <c r="J26" s="28" t="str">
        <f>Saisie!H59</f>
        <v/>
      </c>
      <c r="K26" s="28">
        <f>Saisie!I59</f>
        <v>0</v>
      </c>
      <c r="L26" s="27">
        <f>Saisie!J59</f>
        <v>0</v>
      </c>
      <c r="M26" s="28" t="str">
        <f>Saisie!K59</f>
        <v/>
      </c>
      <c r="N26" s="29" t="str">
        <f>Saisie!L59</f>
        <v/>
      </c>
      <c r="O26" s="28" t="str">
        <f>Saisie!M59</f>
        <v/>
      </c>
      <c r="P26" s="28">
        <f>Saisie!N59</f>
        <v>0</v>
      </c>
      <c r="Q26" s="27">
        <f>Saisie!O59</f>
        <v>0</v>
      </c>
      <c r="R26" s="28" t="str">
        <f>Saisie!P59</f>
        <v/>
      </c>
      <c r="S26" s="29" t="str">
        <f>Saisie!Q59</f>
        <v/>
      </c>
      <c r="T26" s="28" t="str">
        <f>Saisie!R59</f>
        <v/>
      </c>
      <c r="U26" s="28">
        <f>Saisie!S59</f>
        <v>0</v>
      </c>
      <c r="V26" s="27">
        <f>Saisie!T59</f>
        <v>0</v>
      </c>
      <c r="W26" s="28" t="str">
        <f>Saisie!U59</f>
        <v/>
      </c>
      <c r="X26" s="29" t="str">
        <f>Saisie!V59</f>
        <v/>
      </c>
      <c r="Y26" s="28" t="str">
        <f>Saisie!W59</f>
        <v/>
      </c>
      <c r="Z26" s="28" t="str">
        <f>Saisie!X59</f>
        <v/>
      </c>
      <c r="AA26" s="27" t="str">
        <f>Saisie!Y59</f>
        <v/>
      </c>
      <c r="AB26" s="28" t="str">
        <f>Saisie!Z59</f>
        <v/>
      </c>
      <c r="AC26" s="29" t="str">
        <f>Saisie!AA59</f>
        <v/>
      </c>
      <c r="AD26" s="28" t="str">
        <f>Saisie!AB59</f>
        <v/>
      </c>
    </row>
    <row r="27" spans="1:30" x14ac:dyDescent="0.2">
      <c r="A27" s="25">
        <v>6</v>
      </c>
      <c r="B27" s="26" t="str">
        <f>Poster!A38</f>
        <v>Gynéco-Obst</v>
      </c>
      <c r="C27" s="27">
        <f>Saisie!A60</f>
        <v>0</v>
      </c>
      <c r="D27" s="27">
        <f>Saisie!B60</f>
        <v>0</v>
      </c>
      <c r="E27" s="77" t="str">
        <f>Saisie!C60</f>
        <v/>
      </c>
      <c r="F27" s="28">
        <f>Saisie!D60</f>
        <v>0</v>
      </c>
      <c r="G27" s="27">
        <f>Saisie!E60</f>
        <v>0</v>
      </c>
      <c r="H27" s="28" t="str">
        <f>Saisie!F60</f>
        <v/>
      </c>
      <c r="I27" s="29" t="str">
        <f>Saisie!G60</f>
        <v/>
      </c>
      <c r="J27" s="28" t="str">
        <f>Saisie!H60</f>
        <v/>
      </c>
      <c r="K27" s="28">
        <f>Saisie!I60</f>
        <v>0</v>
      </c>
      <c r="L27" s="27">
        <f>Saisie!J60</f>
        <v>0</v>
      </c>
      <c r="M27" s="28" t="str">
        <f>Saisie!K60</f>
        <v/>
      </c>
      <c r="N27" s="29" t="str">
        <f>Saisie!L60</f>
        <v/>
      </c>
      <c r="O27" s="28" t="str">
        <f>Saisie!M60</f>
        <v/>
      </c>
      <c r="P27" s="28">
        <f>Saisie!N60</f>
        <v>0</v>
      </c>
      <c r="Q27" s="27">
        <f>Saisie!O60</f>
        <v>0</v>
      </c>
      <c r="R27" s="28" t="str">
        <f>Saisie!P60</f>
        <v/>
      </c>
      <c r="S27" s="29" t="str">
        <f>Saisie!Q60</f>
        <v/>
      </c>
      <c r="T27" s="28" t="str">
        <f>Saisie!R60</f>
        <v/>
      </c>
      <c r="U27" s="28">
        <f>Saisie!S60</f>
        <v>0</v>
      </c>
      <c r="V27" s="27">
        <f>Saisie!T60</f>
        <v>0</v>
      </c>
      <c r="W27" s="28" t="str">
        <f>Saisie!U60</f>
        <v/>
      </c>
      <c r="X27" s="29" t="str">
        <f>Saisie!V60</f>
        <v/>
      </c>
      <c r="Y27" s="28" t="str">
        <f>Saisie!W60</f>
        <v/>
      </c>
      <c r="Z27" s="28" t="str">
        <f>Saisie!X60</f>
        <v/>
      </c>
      <c r="AA27" s="27" t="str">
        <f>Saisie!Y60</f>
        <v/>
      </c>
      <c r="AB27" s="28" t="str">
        <f>Saisie!Z60</f>
        <v/>
      </c>
      <c r="AC27" s="29" t="str">
        <f>Saisie!AA60</f>
        <v/>
      </c>
      <c r="AD27" s="28" t="str">
        <f>Saisie!AB60</f>
        <v/>
      </c>
    </row>
    <row r="28" spans="1:30" x14ac:dyDescent="0.2">
      <c r="A28" s="25">
        <v>7</v>
      </c>
      <c r="B28" s="26" t="str">
        <f>Poster!A38</f>
        <v>Gynéco-Obst</v>
      </c>
      <c r="C28" s="27">
        <f>Saisie!A61</f>
        <v>0</v>
      </c>
      <c r="D28" s="27">
        <f>Saisie!B61</f>
        <v>0</v>
      </c>
      <c r="E28" s="77" t="str">
        <f>Saisie!C61</f>
        <v/>
      </c>
      <c r="F28" s="28">
        <f>Saisie!D61</f>
        <v>0</v>
      </c>
      <c r="G28" s="27">
        <f>Saisie!E61</f>
        <v>0</v>
      </c>
      <c r="H28" s="28" t="str">
        <f>Saisie!F61</f>
        <v/>
      </c>
      <c r="I28" s="29" t="str">
        <f>Saisie!G61</f>
        <v/>
      </c>
      <c r="J28" s="28" t="str">
        <f>Saisie!H61</f>
        <v/>
      </c>
      <c r="K28" s="28">
        <f>Saisie!I61</f>
        <v>0</v>
      </c>
      <c r="L28" s="27">
        <f>Saisie!J61</f>
        <v>0</v>
      </c>
      <c r="M28" s="28" t="str">
        <f>Saisie!K61</f>
        <v/>
      </c>
      <c r="N28" s="29" t="str">
        <f>Saisie!L61</f>
        <v/>
      </c>
      <c r="O28" s="28" t="str">
        <f>Saisie!M61</f>
        <v/>
      </c>
      <c r="P28" s="28">
        <f>Saisie!N61</f>
        <v>0</v>
      </c>
      <c r="Q28" s="27">
        <f>Saisie!O61</f>
        <v>0</v>
      </c>
      <c r="R28" s="28" t="str">
        <f>Saisie!P61</f>
        <v/>
      </c>
      <c r="S28" s="29" t="str">
        <f>Saisie!Q61</f>
        <v/>
      </c>
      <c r="T28" s="28" t="str">
        <f>Saisie!R61</f>
        <v/>
      </c>
      <c r="U28" s="28">
        <f>Saisie!S61</f>
        <v>0</v>
      </c>
      <c r="V28" s="27">
        <f>Saisie!T61</f>
        <v>0</v>
      </c>
      <c r="W28" s="28" t="str">
        <f>Saisie!U61</f>
        <v/>
      </c>
      <c r="X28" s="29" t="str">
        <f>Saisie!V61</f>
        <v/>
      </c>
      <c r="Y28" s="28" t="str">
        <f>Saisie!W61</f>
        <v/>
      </c>
      <c r="Z28" s="28" t="str">
        <f>Saisie!X61</f>
        <v/>
      </c>
      <c r="AA28" s="27" t="str">
        <f>Saisie!Y61</f>
        <v/>
      </c>
      <c r="AB28" s="28" t="str">
        <f>Saisie!Z61</f>
        <v/>
      </c>
      <c r="AC28" s="29" t="str">
        <f>Saisie!AA61</f>
        <v/>
      </c>
      <c r="AD28" s="28" t="str">
        <f>Saisie!AB61</f>
        <v/>
      </c>
    </row>
    <row r="29" spans="1:30" x14ac:dyDescent="0.2">
      <c r="A29" s="25">
        <v>8</v>
      </c>
      <c r="B29" s="26" t="str">
        <f>Poster!A38</f>
        <v>Gynéco-Obst</v>
      </c>
      <c r="C29" s="27">
        <f>Saisie!A62</f>
        <v>0</v>
      </c>
      <c r="D29" s="27">
        <f>Saisie!B62</f>
        <v>0</v>
      </c>
      <c r="E29" s="77" t="str">
        <f>Saisie!C62</f>
        <v/>
      </c>
      <c r="F29" s="28">
        <f>Saisie!D62</f>
        <v>0</v>
      </c>
      <c r="G29" s="27">
        <f>Saisie!E62</f>
        <v>0</v>
      </c>
      <c r="H29" s="28" t="str">
        <f>Saisie!F62</f>
        <v/>
      </c>
      <c r="I29" s="29" t="str">
        <f>Saisie!G62</f>
        <v/>
      </c>
      <c r="J29" s="28" t="str">
        <f>Saisie!H62</f>
        <v/>
      </c>
      <c r="K29" s="28">
        <f>Saisie!I62</f>
        <v>0</v>
      </c>
      <c r="L29" s="27">
        <f>Saisie!J62</f>
        <v>0</v>
      </c>
      <c r="M29" s="28" t="str">
        <f>Saisie!K62</f>
        <v/>
      </c>
      <c r="N29" s="29" t="str">
        <f>Saisie!L62</f>
        <v/>
      </c>
      <c r="O29" s="28" t="str">
        <f>Saisie!M62</f>
        <v/>
      </c>
      <c r="P29" s="28">
        <f>Saisie!N62</f>
        <v>0</v>
      </c>
      <c r="Q29" s="27">
        <f>Saisie!O62</f>
        <v>0</v>
      </c>
      <c r="R29" s="28" t="str">
        <f>Saisie!P62</f>
        <v/>
      </c>
      <c r="S29" s="29" t="str">
        <f>Saisie!Q62</f>
        <v/>
      </c>
      <c r="T29" s="28" t="str">
        <f>Saisie!R62</f>
        <v/>
      </c>
      <c r="U29" s="28">
        <f>Saisie!S62</f>
        <v>0</v>
      </c>
      <c r="V29" s="27">
        <f>Saisie!T62</f>
        <v>0</v>
      </c>
      <c r="W29" s="28" t="str">
        <f>Saisie!U62</f>
        <v/>
      </c>
      <c r="X29" s="29" t="str">
        <f>Saisie!V62</f>
        <v/>
      </c>
      <c r="Y29" s="28" t="str">
        <f>Saisie!W62</f>
        <v/>
      </c>
      <c r="Z29" s="28" t="str">
        <f>Saisie!X62</f>
        <v/>
      </c>
      <c r="AA29" s="27" t="str">
        <f>Saisie!Y62</f>
        <v/>
      </c>
      <c r="AB29" s="28" t="str">
        <f>Saisie!Z62</f>
        <v/>
      </c>
      <c r="AC29" s="29" t="str">
        <f>Saisie!AA62</f>
        <v/>
      </c>
      <c r="AD29" s="28" t="str">
        <f>Saisie!AB62</f>
        <v/>
      </c>
    </row>
    <row r="30" spans="1:30" x14ac:dyDescent="0.2">
      <c r="A30" s="25">
        <v>9</v>
      </c>
      <c r="B30" s="26" t="str">
        <f>Poster!A38</f>
        <v>Gynéco-Obst</v>
      </c>
      <c r="C30" s="27">
        <f>Saisie!A63</f>
        <v>0</v>
      </c>
      <c r="D30" s="27">
        <f>Saisie!B63</f>
        <v>0</v>
      </c>
      <c r="E30" s="77" t="str">
        <f>Saisie!C63</f>
        <v/>
      </c>
      <c r="F30" s="28">
        <f>Saisie!D63</f>
        <v>0</v>
      </c>
      <c r="G30" s="27">
        <f>Saisie!E63</f>
        <v>0</v>
      </c>
      <c r="H30" s="28" t="str">
        <f>Saisie!F63</f>
        <v/>
      </c>
      <c r="I30" s="29" t="str">
        <f>Saisie!G63</f>
        <v/>
      </c>
      <c r="J30" s="28" t="str">
        <f>Saisie!H63</f>
        <v/>
      </c>
      <c r="K30" s="28">
        <f>Saisie!I63</f>
        <v>0</v>
      </c>
      <c r="L30" s="27">
        <f>Saisie!J63</f>
        <v>0</v>
      </c>
      <c r="M30" s="28" t="str">
        <f>Saisie!K63</f>
        <v/>
      </c>
      <c r="N30" s="29" t="str">
        <f>Saisie!L63</f>
        <v/>
      </c>
      <c r="O30" s="28" t="str">
        <f>Saisie!M63</f>
        <v/>
      </c>
      <c r="P30" s="28">
        <f>Saisie!N63</f>
        <v>0</v>
      </c>
      <c r="Q30" s="27">
        <f>Saisie!O63</f>
        <v>0</v>
      </c>
      <c r="R30" s="28" t="str">
        <f>Saisie!P63</f>
        <v/>
      </c>
      <c r="S30" s="29" t="str">
        <f>Saisie!Q63</f>
        <v/>
      </c>
      <c r="T30" s="28" t="str">
        <f>Saisie!R63</f>
        <v/>
      </c>
      <c r="U30" s="28">
        <f>Saisie!S63</f>
        <v>0</v>
      </c>
      <c r="V30" s="27">
        <f>Saisie!T63</f>
        <v>0</v>
      </c>
      <c r="W30" s="28" t="str">
        <f>Saisie!U63</f>
        <v/>
      </c>
      <c r="X30" s="29" t="str">
        <f>Saisie!V63</f>
        <v/>
      </c>
      <c r="Y30" s="28" t="str">
        <f>Saisie!W63</f>
        <v/>
      </c>
      <c r="Z30" s="28" t="str">
        <f>Saisie!X63</f>
        <v/>
      </c>
      <c r="AA30" s="27" t="str">
        <f>Saisie!Y63</f>
        <v/>
      </c>
      <c r="AB30" s="28" t="str">
        <f>Saisie!Z63</f>
        <v/>
      </c>
      <c r="AC30" s="29" t="str">
        <f>Saisie!AA63</f>
        <v/>
      </c>
      <c r="AD30" s="28" t="str">
        <f>Saisie!AB63</f>
        <v/>
      </c>
    </row>
    <row r="31" spans="1:30" s="88" customFormat="1" x14ac:dyDescent="0.2">
      <c r="A31" s="82">
        <v>10</v>
      </c>
      <c r="B31" s="83" t="str">
        <f>Poster!A38</f>
        <v>Gynéco-Obst</v>
      </c>
      <c r="C31" s="84">
        <f>Saisie!A64</f>
        <v>0</v>
      </c>
      <c r="D31" s="84">
        <f>Saisie!B64</f>
        <v>0</v>
      </c>
      <c r="E31" s="85" t="str">
        <f>Saisie!C64</f>
        <v/>
      </c>
      <c r="F31" s="86">
        <f>Saisie!D64</f>
        <v>0</v>
      </c>
      <c r="G31" s="84">
        <f>Saisie!E64</f>
        <v>0</v>
      </c>
      <c r="H31" s="86" t="str">
        <f>Saisie!F64</f>
        <v/>
      </c>
      <c r="I31" s="87" t="str">
        <f>Saisie!G64</f>
        <v/>
      </c>
      <c r="J31" s="86" t="str">
        <f>Saisie!H64</f>
        <v/>
      </c>
      <c r="K31" s="86">
        <f>Saisie!I64</f>
        <v>0</v>
      </c>
      <c r="L31" s="84">
        <f>Saisie!J64</f>
        <v>0</v>
      </c>
      <c r="M31" s="86" t="str">
        <f>Saisie!K64</f>
        <v/>
      </c>
      <c r="N31" s="87" t="str">
        <f>Saisie!L64</f>
        <v/>
      </c>
      <c r="O31" s="86" t="str">
        <f>Saisie!M64</f>
        <v/>
      </c>
      <c r="P31" s="86">
        <f>Saisie!N64</f>
        <v>0</v>
      </c>
      <c r="Q31" s="84">
        <f>Saisie!O64</f>
        <v>0</v>
      </c>
      <c r="R31" s="86" t="str">
        <f>Saisie!P64</f>
        <v/>
      </c>
      <c r="S31" s="87" t="str">
        <f>Saisie!Q64</f>
        <v/>
      </c>
      <c r="T31" s="86" t="str">
        <f>Saisie!R64</f>
        <v/>
      </c>
      <c r="U31" s="86">
        <f>Saisie!S64</f>
        <v>0</v>
      </c>
      <c r="V31" s="84">
        <f>Saisie!T64</f>
        <v>0</v>
      </c>
      <c r="W31" s="86" t="str">
        <f>Saisie!U64</f>
        <v/>
      </c>
      <c r="X31" s="87" t="str">
        <f>Saisie!V64</f>
        <v/>
      </c>
      <c r="Y31" s="86" t="str">
        <f>Saisie!W64</f>
        <v/>
      </c>
      <c r="Z31" s="86" t="str">
        <f>Saisie!X64</f>
        <v/>
      </c>
      <c r="AA31" s="84" t="str">
        <f>Saisie!Y64</f>
        <v/>
      </c>
      <c r="AB31" s="86" t="str">
        <f>Saisie!Z64</f>
        <v/>
      </c>
      <c r="AC31" s="87" t="str">
        <f>Saisie!AA64</f>
        <v/>
      </c>
      <c r="AD31" s="86" t="str">
        <f>Saisie!AB64</f>
        <v/>
      </c>
    </row>
    <row r="32" spans="1:30" x14ac:dyDescent="0.2">
      <c r="A32" s="25">
        <v>1</v>
      </c>
      <c r="B32" s="26" t="str">
        <f>Poster!A39</f>
        <v>Réa-SC</v>
      </c>
      <c r="C32" s="27">
        <f>Saisie!A76</f>
        <v>0</v>
      </c>
      <c r="D32" s="27">
        <f>Saisie!B76</f>
        <v>0</v>
      </c>
      <c r="E32" s="77" t="str">
        <f>Saisie!C76</f>
        <v/>
      </c>
      <c r="F32" s="28">
        <f>Saisie!D76</f>
        <v>0</v>
      </c>
      <c r="G32" s="27">
        <f>Saisie!E76</f>
        <v>0</v>
      </c>
      <c r="H32" s="28" t="str">
        <f>Saisie!F76</f>
        <v/>
      </c>
      <c r="I32" s="29" t="str">
        <f>Saisie!G76</f>
        <v/>
      </c>
      <c r="J32" s="28" t="str">
        <f>Saisie!H76</f>
        <v/>
      </c>
      <c r="K32" s="28">
        <f>Saisie!I76</f>
        <v>0</v>
      </c>
      <c r="L32" s="27">
        <f>Saisie!J76</f>
        <v>0</v>
      </c>
      <c r="M32" s="28" t="str">
        <f>Saisie!K76</f>
        <v/>
      </c>
      <c r="N32" s="29" t="str">
        <f>Saisie!L76</f>
        <v/>
      </c>
      <c r="O32" s="28" t="str">
        <f>Saisie!M76</f>
        <v/>
      </c>
      <c r="P32" s="28">
        <f>Saisie!N76</f>
        <v>0</v>
      </c>
      <c r="Q32" s="27">
        <f>Saisie!O76</f>
        <v>0</v>
      </c>
      <c r="R32" s="28" t="str">
        <f>Saisie!P76</f>
        <v/>
      </c>
      <c r="S32" s="29" t="str">
        <f>Saisie!Q76</f>
        <v/>
      </c>
      <c r="T32" s="28" t="str">
        <f>Saisie!R76</f>
        <v/>
      </c>
      <c r="U32" s="28">
        <f>Saisie!S76</f>
        <v>0</v>
      </c>
      <c r="V32" s="27">
        <f>Saisie!T76</f>
        <v>0</v>
      </c>
      <c r="W32" s="28" t="str">
        <f>Saisie!U76</f>
        <v/>
      </c>
      <c r="X32" s="29" t="str">
        <f>Saisie!V76</f>
        <v/>
      </c>
      <c r="Y32" s="28" t="str">
        <f>Saisie!W76</f>
        <v/>
      </c>
      <c r="Z32" s="28" t="str">
        <f>Saisie!X76</f>
        <v/>
      </c>
      <c r="AA32" s="27" t="str">
        <f>Saisie!Y76</f>
        <v/>
      </c>
      <c r="AB32" s="28" t="str">
        <f>Saisie!Z76</f>
        <v/>
      </c>
      <c r="AC32" s="29" t="str">
        <f>Saisie!AA76</f>
        <v/>
      </c>
      <c r="AD32" s="28" t="str">
        <f>Saisie!AB76</f>
        <v/>
      </c>
    </row>
    <row r="33" spans="1:30" x14ac:dyDescent="0.2">
      <c r="A33" s="25">
        <v>2</v>
      </c>
      <c r="B33" s="26" t="str">
        <f>Poster!A39</f>
        <v>Réa-SC</v>
      </c>
      <c r="C33" s="27">
        <f>Saisie!A77</f>
        <v>0</v>
      </c>
      <c r="D33" s="27">
        <f>Saisie!B77</f>
        <v>0</v>
      </c>
      <c r="E33" s="77" t="str">
        <f>Saisie!C77</f>
        <v/>
      </c>
      <c r="F33" s="28">
        <f>Saisie!D77</f>
        <v>0</v>
      </c>
      <c r="G33" s="27">
        <f>Saisie!E77</f>
        <v>0</v>
      </c>
      <c r="H33" s="28" t="str">
        <f>Saisie!F77</f>
        <v/>
      </c>
      <c r="I33" s="29" t="str">
        <f>Saisie!G77</f>
        <v/>
      </c>
      <c r="J33" s="28" t="str">
        <f>Saisie!H77</f>
        <v/>
      </c>
      <c r="K33" s="28">
        <f>Saisie!I77</f>
        <v>0</v>
      </c>
      <c r="L33" s="27">
        <f>Saisie!J77</f>
        <v>0</v>
      </c>
      <c r="M33" s="28" t="str">
        <f>Saisie!K77</f>
        <v/>
      </c>
      <c r="N33" s="29" t="str">
        <f>Saisie!L77</f>
        <v/>
      </c>
      <c r="O33" s="28" t="str">
        <f>Saisie!M77</f>
        <v/>
      </c>
      <c r="P33" s="28">
        <f>Saisie!N77</f>
        <v>0</v>
      </c>
      <c r="Q33" s="27">
        <f>Saisie!O77</f>
        <v>0</v>
      </c>
      <c r="R33" s="28" t="str">
        <f>Saisie!P77</f>
        <v/>
      </c>
      <c r="S33" s="29" t="str">
        <f>Saisie!Q77</f>
        <v/>
      </c>
      <c r="T33" s="28" t="str">
        <f>Saisie!R77</f>
        <v/>
      </c>
      <c r="U33" s="28">
        <f>Saisie!S77</f>
        <v>0</v>
      </c>
      <c r="V33" s="27">
        <f>Saisie!T77</f>
        <v>0</v>
      </c>
      <c r="W33" s="28" t="str">
        <f>Saisie!U77</f>
        <v/>
      </c>
      <c r="X33" s="29" t="str">
        <f>Saisie!V77</f>
        <v/>
      </c>
      <c r="Y33" s="28" t="str">
        <f>Saisie!W77</f>
        <v/>
      </c>
      <c r="Z33" s="28" t="str">
        <f>Saisie!X77</f>
        <v/>
      </c>
      <c r="AA33" s="27" t="str">
        <f>Saisie!Y77</f>
        <v/>
      </c>
      <c r="AB33" s="28" t="str">
        <f>Saisie!Z77</f>
        <v/>
      </c>
      <c r="AC33" s="29" t="str">
        <f>Saisie!AA77</f>
        <v/>
      </c>
      <c r="AD33" s="28" t="str">
        <f>Saisie!AB77</f>
        <v/>
      </c>
    </row>
    <row r="34" spans="1:30" x14ac:dyDescent="0.2">
      <c r="A34" s="25">
        <v>3</v>
      </c>
      <c r="B34" s="26" t="str">
        <f>Poster!A39</f>
        <v>Réa-SC</v>
      </c>
      <c r="C34" s="27">
        <f>Saisie!A78</f>
        <v>0</v>
      </c>
      <c r="D34" s="27">
        <f>Saisie!B78</f>
        <v>0</v>
      </c>
      <c r="E34" s="77" t="str">
        <f>Saisie!C78</f>
        <v/>
      </c>
      <c r="F34" s="28">
        <f>Saisie!D78</f>
        <v>0</v>
      </c>
      <c r="G34" s="27">
        <f>Saisie!E78</f>
        <v>0</v>
      </c>
      <c r="H34" s="28" t="str">
        <f>Saisie!F78</f>
        <v/>
      </c>
      <c r="I34" s="29" t="str">
        <f>Saisie!G78</f>
        <v/>
      </c>
      <c r="J34" s="28" t="str">
        <f>Saisie!H78</f>
        <v/>
      </c>
      <c r="K34" s="28">
        <f>Saisie!I78</f>
        <v>0</v>
      </c>
      <c r="L34" s="27">
        <f>Saisie!J78</f>
        <v>0</v>
      </c>
      <c r="M34" s="28" t="str">
        <f>Saisie!K78</f>
        <v/>
      </c>
      <c r="N34" s="29" t="str">
        <f>Saisie!L78</f>
        <v/>
      </c>
      <c r="O34" s="28" t="str">
        <f>Saisie!M78</f>
        <v/>
      </c>
      <c r="P34" s="28">
        <f>Saisie!N78</f>
        <v>0</v>
      </c>
      <c r="Q34" s="27">
        <f>Saisie!O78</f>
        <v>0</v>
      </c>
      <c r="R34" s="28" t="str">
        <f>Saisie!P78</f>
        <v/>
      </c>
      <c r="S34" s="29" t="str">
        <f>Saisie!Q78</f>
        <v/>
      </c>
      <c r="T34" s="28" t="str">
        <f>Saisie!R78</f>
        <v/>
      </c>
      <c r="U34" s="28">
        <f>Saisie!S78</f>
        <v>0</v>
      </c>
      <c r="V34" s="27">
        <f>Saisie!T78</f>
        <v>0</v>
      </c>
      <c r="W34" s="28" t="str">
        <f>Saisie!U78</f>
        <v/>
      </c>
      <c r="X34" s="29" t="str">
        <f>Saisie!V78</f>
        <v/>
      </c>
      <c r="Y34" s="28" t="str">
        <f>Saisie!W78</f>
        <v/>
      </c>
      <c r="Z34" s="28" t="str">
        <f>Saisie!X78</f>
        <v/>
      </c>
      <c r="AA34" s="27" t="str">
        <f>Saisie!Y78</f>
        <v/>
      </c>
      <c r="AB34" s="28" t="str">
        <f>Saisie!Z78</f>
        <v/>
      </c>
      <c r="AC34" s="29" t="str">
        <f>Saisie!AA78</f>
        <v/>
      </c>
      <c r="AD34" s="28" t="str">
        <f>Saisie!AB78</f>
        <v/>
      </c>
    </row>
    <row r="35" spans="1:30" x14ac:dyDescent="0.2">
      <c r="A35" s="25">
        <v>4</v>
      </c>
      <c r="B35" s="26" t="str">
        <f>Poster!A39</f>
        <v>Réa-SC</v>
      </c>
      <c r="C35" s="27">
        <f>Saisie!A79</f>
        <v>0</v>
      </c>
      <c r="D35" s="27">
        <f>Saisie!B79</f>
        <v>0</v>
      </c>
      <c r="E35" s="77" t="str">
        <f>Saisie!C79</f>
        <v/>
      </c>
      <c r="F35" s="28">
        <f>Saisie!D79</f>
        <v>0</v>
      </c>
      <c r="G35" s="27">
        <f>Saisie!E79</f>
        <v>0</v>
      </c>
      <c r="H35" s="28" t="str">
        <f>Saisie!F79</f>
        <v/>
      </c>
      <c r="I35" s="29" t="str">
        <f>Saisie!G79</f>
        <v/>
      </c>
      <c r="J35" s="28" t="str">
        <f>Saisie!H79</f>
        <v/>
      </c>
      <c r="K35" s="28">
        <f>Saisie!I79</f>
        <v>0</v>
      </c>
      <c r="L35" s="27">
        <f>Saisie!J79</f>
        <v>0</v>
      </c>
      <c r="M35" s="28" t="str">
        <f>Saisie!K79</f>
        <v/>
      </c>
      <c r="N35" s="29" t="str">
        <f>Saisie!L79</f>
        <v/>
      </c>
      <c r="O35" s="28" t="str">
        <f>Saisie!M79</f>
        <v/>
      </c>
      <c r="P35" s="28">
        <f>Saisie!N79</f>
        <v>0</v>
      </c>
      <c r="Q35" s="27">
        <f>Saisie!O79</f>
        <v>0</v>
      </c>
      <c r="R35" s="28" t="str">
        <f>Saisie!P79</f>
        <v/>
      </c>
      <c r="S35" s="29" t="str">
        <f>Saisie!Q79</f>
        <v/>
      </c>
      <c r="T35" s="28" t="str">
        <f>Saisie!R79</f>
        <v/>
      </c>
      <c r="U35" s="28">
        <f>Saisie!S79</f>
        <v>0</v>
      </c>
      <c r="V35" s="27">
        <f>Saisie!T79</f>
        <v>0</v>
      </c>
      <c r="W35" s="28" t="str">
        <f>Saisie!U79</f>
        <v/>
      </c>
      <c r="X35" s="29" t="str">
        <f>Saisie!V79</f>
        <v/>
      </c>
      <c r="Y35" s="28" t="str">
        <f>Saisie!W79</f>
        <v/>
      </c>
      <c r="Z35" s="28" t="str">
        <f>Saisie!X79</f>
        <v/>
      </c>
      <c r="AA35" s="27" t="str">
        <f>Saisie!Y79</f>
        <v/>
      </c>
      <c r="AB35" s="28" t="str">
        <f>Saisie!Z79</f>
        <v/>
      </c>
      <c r="AC35" s="29" t="str">
        <f>Saisie!AA79</f>
        <v/>
      </c>
      <c r="AD35" s="28" t="str">
        <f>Saisie!AB79</f>
        <v/>
      </c>
    </row>
    <row r="36" spans="1:30" x14ac:dyDescent="0.2">
      <c r="A36" s="25">
        <v>5</v>
      </c>
      <c r="B36" s="26" t="str">
        <f>Poster!A39</f>
        <v>Réa-SC</v>
      </c>
      <c r="C36" s="27">
        <f>Saisie!A80</f>
        <v>0</v>
      </c>
      <c r="D36" s="27">
        <f>Saisie!B80</f>
        <v>0</v>
      </c>
      <c r="E36" s="77" t="str">
        <f>Saisie!C80</f>
        <v/>
      </c>
      <c r="F36" s="28">
        <f>Saisie!D80</f>
        <v>0</v>
      </c>
      <c r="G36" s="27">
        <f>Saisie!E80</f>
        <v>0</v>
      </c>
      <c r="H36" s="28" t="str">
        <f>Saisie!F80</f>
        <v/>
      </c>
      <c r="I36" s="29" t="str">
        <f>Saisie!G80</f>
        <v/>
      </c>
      <c r="J36" s="28" t="str">
        <f>Saisie!H80</f>
        <v/>
      </c>
      <c r="K36" s="28">
        <f>Saisie!I80</f>
        <v>0</v>
      </c>
      <c r="L36" s="27">
        <f>Saisie!J80</f>
        <v>0</v>
      </c>
      <c r="M36" s="28" t="str">
        <f>Saisie!K80</f>
        <v/>
      </c>
      <c r="N36" s="29" t="str">
        <f>Saisie!L80</f>
        <v/>
      </c>
      <c r="O36" s="28" t="str">
        <f>Saisie!M80</f>
        <v/>
      </c>
      <c r="P36" s="28">
        <f>Saisie!N80</f>
        <v>0</v>
      </c>
      <c r="Q36" s="27">
        <f>Saisie!O80</f>
        <v>0</v>
      </c>
      <c r="R36" s="28" t="str">
        <f>Saisie!P80</f>
        <v/>
      </c>
      <c r="S36" s="29" t="str">
        <f>Saisie!Q80</f>
        <v/>
      </c>
      <c r="T36" s="28" t="str">
        <f>Saisie!R80</f>
        <v/>
      </c>
      <c r="U36" s="28">
        <f>Saisie!S80</f>
        <v>0</v>
      </c>
      <c r="V36" s="27">
        <f>Saisie!T80</f>
        <v>0</v>
      </c>
      <c r="W36" s="28" t="str">
        <f>Saisie!U80</f>
        <v/>
      </c>
      <c r="X36" s="29" t="str">
        <f>Saisie!V80</f>
        <v/>
      </c>
      <c r="Y36" s="28" t="str">
        <f>Saisie!W80</f>
        <v/>
      </c>
      <c r="Z36" s="28" t="str">
        <f>Saisie!X80</f>
        <v/>
      </c>
      <c r="AA36" s="27" t="str">
        <f>Saisie!Y80</f>
        <v/>
      </c>
      <c r="AB36" s="28" t="str">
        <f>Saisie!Z80</f>
        <v/>
      </c>
      <c r="AC36" s="29" t="str">
        <f>Saisie!AA80</f>
        <v/>
      </c>
      <c r="AD36" s="28" t="str">
        <f>Saisie!AB80</f>
        <v/>
      </c>
    </row>
    <row r="37" spans="1:30" x14ac:dyDescent="0.2">
      <c r="A37" s="25">
        <v>6</v>
      </c>
      <c r="B37" s="26" t="str">
        <f>Poster!A39</f>
        <v>Réa-SC</v>
      </c>
      <c r="C37" s="27">
        <f>Saisie!A81</f>
        <v>0</v>
      </c>
      <c r="D37" s="27">
        <f>Saisie!B81</f>
        <v>0</v>
      </c>
      <c r="E37" s="77" t="str">
        <f>Saisie!C81</f>
        <v/>
      </c>
      <c r="F37" s="28">
        <f>Saisie!D81</f>
        <v>0</v>
      </c>
      <c r="G37" s="27">
        <f>Saisie!E81</f>
        <v>0</v>
      </c>
      <c r="H37" s="28" t="str">
        <f>Saisie!F81</f>
        <v/>
      </c>
      <c r="I37" s="29" t="str">
        <f>Saisie!G81</f>
        <v/>
      </c>
      <c r="J37" s="28" t="str">
        <f>Saisie!H81</f>
        <v/>
      </c>
      <c r="K37" s="28">
        <f>Saisie!I81</f>
        <v>0</v>
      </c>
      <c r="L37" s="27">
        <f>Saisie!J81</f>
        <v>0</v>
      </c>
      <c r="M37" s="28" t="str">
        <f>Saisie!K81</f>
        <v/>
      </c>
      <c r="N37" s="29" t="str">
        <f>Saisie!L81</f>
        <v/>
      </c>
      <c r="O37" s="28" t="str">
        <f>Saisie!M81</f>
        <v/>
      </c>
      <c r="P37" s="28">
        <f>Saisie!N81</f>
        <v>0</v>
      </c>
      <c r="Q37" s="27">
        <f>Saisie!O81</f>
        <v>0</v>
      </c>
      <c r="R37" s="28" t="str">
        <f>Saisie!P81</f>
        <v/>
      </c>
      <c r="S37" s="29" t="str">
        <f>Saisie!Q81</f>
        <v/>
      </c>
      <c r="T37" s="28" t="str">
        <f>Saisie!R81</f>
        <v/>
      </c>
      <c r="U37" s="28">
        <f>Saisie!S81</f>
        <v>0</v>
      </c>
      <c r="V37" s="27">
        <f>Saisie!T81</f>
        <v>0</v>
      </c>
      <c r="W37" s="28" t="str">
        <f>Saisie!U81</f>
        <v/>
      </c>
      <c r="X37" s="29" t="str">
        <f>Saisie!V81</f>
        <v/>
      </c>
      <c r="Y37" s="28" t="str">
        <f>Saisie!W81</f>
        <v/>
      </c>
      <c r="Z37" s="28" t="str">
        <f>Saisie!X81</f>
        <v/>
      </c>
      <c r="AA37" s="27" t="str">
        <f>Saisie!Y81</f>
        <v/>
      </c>
      <c r="AB37" s="28" t="str">
        <f>Saisie!Z81</f>
        <v/>
      </c>
      <c r="AC37" s="29" t="str">
        <f>Saisie!AA81</f>
        <v/>
      </c>
      <c r="AD37" s="28" t="str">
        <f>Saisie!AB81</f>
        <v/>
      </c>
    </row>
    <row r="38" spans="1:30" x14ac:dyDescent="0.2">
      <c r="A38" s="25">
        <v>7</v>
      </c>
      <c r="B38" s="26" t="str">
        <f>Poster!A39</f>
        <v>Réa-SC</v>
      </c>
      <c r="C38" s="27">
        <f>Saisie!A82</f>
        <v>0</v>
      </c>
      <c r="D38" s="27">
        <f>Saisie!B82</f>
        <v>0</v>
      </c>
      <c r="E38" s="77" t="str">
        <f>Saisie!C82</f>
        <v/>
      </c>
      <c r="F38" s="28">
        <f>Saisie!D82</f>
        <v>0</v>
      </c>
      <c r="G38" s="27">
        <f>Saisie!E82</f>
        <v>0</v>
      </c>
      <c r="H38" s="28" t="str">
        <f>Saisie!F82</f>
        <v/>
      </c>
      <c r="I38" s="29" t="str">
        <f>Saisie!G82</f>
        <v/>
      </c>
      <c r="J38" s="28" t="str">
        <f>Saisie!H82</f>
        <v/>
      </c>
      <c r="K38" s="28">
        <f>Saisie!I82</f>
        <v>0</v>
      </c>
      <c r="L38" s="27">
        <f>Saisie!J82</f>
        <v>0</v>
      </c>
      <c r="M38" s="28" t="str">
        <f>Saisie!K82</f>
        <v/>
      </c>
      <c r="N38" s="29" t="str">
        <f>Saisie!L82</f>
        <v/>
      </c>
      <c r="O38" s="28" t="str">
        <f>Saisie!M82</f>
        <v/>
      </c>
      <c r="P38" s="28">
        <f>Saisie!N82</f>
        <v>0</v>
      </c>
      <c r="Q38" s="27">
        <f>Saisie!O82</f>
        <v>0</v>
      </c>
      <c r="R38" s="28" t="str">
        <f>Saisie!P82</f>
        <v/>
      </c>
      <c r="S38" s="29" t="str">
        <f>Saisie!Q82</f>
        <v/>
      </c>
      <c r="T38" s="28" t="str">
        <f>Saisie!R82</f>
        <v/>
      </c>
      <c r="U38" s="28">
        <f>Saisie!S82</f>
        <v>0</v>
      </c>
      <c r="V38" s="27">
        <f>Saisie!T82</f>
        <v>0</v>
      </c>
      <c r="W38" s="28" t="str">
        <f>Saisie!U82</f>
        <v/>
      </c>
      <c r="X38" s="29" t="str">
        <f>Saisie!V82</f>
        <v/>
      </c>
      <c r="Y38" s="28" t="str">
        <f>Saisie!W82</f>
        <v/>
      </c>
      <c r="Z38" s="28" t="str">
        <f>Saisie!X82</f>
        <v/>
      </c>
      <c r="AA38" s="27" t="str">
        <f>Saisie!Y82</f>
        <v/>
      </c>
      <c r="AB38" s="28" t="str">
        <f>Saisie!Z82</f>
        <v/>
      </c>
      <c r="AC38" s="29" t="str">
        <f>Saisie!AA82</f>
        <v/>
      </c>
      <c r="AD38" s="28" t="str">
        <f>Saisie!AB82</f>
        <v/>
      </c>
    </row>
    <row r="39" spans="1:30" x14ac:dyDescent="0.2">
      <c r="A39" s="25">
        <v>8</v>
      </c>
      <c r="B39" s="26" t="str">
        <f>Poster!A39</f>
        <v>Réa-SC</v>
      </c>
      <c r="C39" s="27">
        <f>Saisie!A83</f>
        <v>0</v>
      </c>
      <c r="D39" s="27">
        <f>Saisie!B83</f>
        <v>0</v>
      </c>
      <c r="E39" s="77" t="str">
        <f>Saisie!C83</f>
        <v/>
      </c>
      <c r="F39" s="28">
        <f>Saisie!D83</f>
        <v>0</v>
      </c>
      <c r="G39" s="27">
        <f>Saisie!E83</f>
        <v>0</v>
      </c>
      <c r="H39" s="28" t="str">
        <f>Saisie!F83</f>
        <v/>
      </c>
      <c r="I39" s="29" t="str">
        <f>Saisie!G83</f>
        <v/>
      </c>
      <c r="J39" s="28" t="str">
        <f>Saisie!H83</f>
        <v/>
      </c>
      <c r="K39" s="28">
        <f>Saisie!I83</f>
        <v>0</v>
      </c>
      <c r="L39" s="27">
        <f>Saisie!J83</f>
        <v>0</v>
      </c>
      <c r="M39" s="28" t="str">
        <f>Saisie!K83</f>
        <v/>
      </c>
      <c r="N39" s="29" t="str">
        <f>Saisie!L83</f>
        <v/>
      </c>
      <c r="O39" s="28" t="str">
        <f>Saisie!M83</f>
        <v/>
      </c>
      <c r="P39" s="28">
        <f>Saisie!N83</f>
        <v>0</v>
      </c>
      <c r="Q39" s="27">
        <f>Saisie!O83</f>
        <v>0</v>
      </c>
      <c r="R39" s="28" t="str">
        <f>Saisie!P83</f>
        <v/>
      </c>
      <c r="S39" s="29" t="str">
        <f>Saisie!Q83</f>
        <v/>
      </c>
      <c r="T39" s="28" t="str">
        <f>Saisie!R83</f>
        <v/>
      </c>
      <c r="U39" s="28">
        <f>Saisie!S83</f>
        <v>0</v>
      </c>
      <c r="V39" s="27">
        <f>Saisie!T83</f>
        <v>0</v>
      </c>
      <c r="W39" s="28" t="str">
        <f>Saisie!U83</f>
        <v/>
      </c>
      <c r="X39" s="29" t="str">
        <f>Saisie!V83</f>
        <v/>
      </c>
      <c r="Y39" s="28" t="str">
        <f>Saisie!W83</f>
        <v/>
      </c>
      <c r="Z39" s="28" t="str">
        <f>Saisie!X83</f>
        <v/>
      </c>
      <c r="AA39" s="27" t="str">
        <f>Saisie!Y83</f>
        <v/>
      </c>
      <c r="AB39" s="28" t="str">
        <f>Saisie!Z83</f>
        <v/>
      </c>
      <c r="AC39" s="29" t="str">
        <f>Saisie!AA83</f>
        <v/>
      </c>
      <c r="AD39" s="28" t="str">
        <f>Saisie!AB83</f>
        <v/>
      </c>
    </row>
    <row r="40" spans="1:30" x14ac:dyDescent="0.2">
      <c r="A40" s="25">
        <v>9</v>
      </c>
      <c r="B40" s="26" t="str">
        <f>Poster!A39</f>
        <v>Réa-SC</v>
      </c>
      <c r="C40" s="27">
        <f>Saisie!A84</f>
        <v>0</v>
      </c>
      <c r="D40" s="27">
        <f>Saisie!B84</f>
        <v>0</v>
      </c>
      <c r="E40" s="77" t="str">
        <f>Saisie!C84</f>
        <v/>
      </c>
      <c r="F40" s="28">
        <f>Saisie!D84</f>
        <v>0</v>
      </c>
      <c r="G40" s="27">
        <f>Saisie!E84</f>
        <v>0</v>
      </c>
      <c r="H40" s="28" t="str">
        <f>Saisie!F84</f>
        <v/>
      </c>
      <c r="I40" s="29" t="str">
        <f>Saisie!G84</f>
        <v/>
      </c>
      <c r="J40" s="28" t="str">
        <f>Saisie!H84</f>
        <v/>
      </c>
      <c r="K40" s="28">
        <f>Saisie!I84</f>
        <v>0</v>
      </c>
      <c r="L40" s="27">
        <f>Saisie!J84</f>
        <v>0</v>
      </c>
      <c r="M40" s="28" t="str">
        <f>Saisie!K84</f>
        <v/>
      </c>
      <c r="N40" s="29" t="str">
        <f>Saisie!L84</f>
        <v/>
      </c>
      <c r="O40" s="28" t="str">
        <f>Saisie!M84</f>
        <v/>
      </c>
      <c r="P40" s="28">
        <f>Saisie!N84</f>
        <v>0</v>
      </c>
      <c r="Q40" s="27">
        <f>Saisie!O84</f>
        <v>0</v>
      </c>
      <c r="R40" s="28" t="str">
        <f>Saisie!P84</f>
        <v/>
      </c>
      <c r="S40" s="29" t="str">
        <f>Saisie!Q84</f>
        <v/>
      </c>
      <c r="T40" s="28" t="str">
        <f>Saisie!R84</f>
        <v/>
      </c>
      <c r="U40" s="28">
        <f>Saisie!S84</f>
        <v>0</v>
      </c>
      <c r="V40" s="27">
        <f>Saisie!T84</f>
        <v>0</v>
      </c>
      <c r="W40" s="28" t="str">
        <f>Saisie!U84</f>
        <v/>
      </c>
      <c r="X40" s="29" t="str">
        <f>Saisie!V84</f>
        <v/>
      </c>
      <c r="Y40" s="28" t="str">
        <f>Saisie!W84</f>
        <v/>
      </c>
      <c r="Z40" s="28" t="str">
        <f>Saisie!X84</f>
        <v/>
      </c>
      <c r="AA40" s="27" t="str">
        <f>Saisie!Y84</f>
        <v/>
      </c>
      <c r="AB40" s="28" t="str">
        <f>Saisie!Z84</f>
        <v/>
      </c>
      <c r="AC40" s="29" t="str">
        <f>Saisie!AA84</f>
        <v/>
      </c>
      <c r="AD40" s="28" t="str">
        <f>Saisie!AB84</f>
        <v/>
      </c>
    </row>
    <row r="41" spans="1:30" s="88" customFormat="1" x14ac:dyDescent="0.2">
      <c r="A41" s="82">
        <v>10</v>
      </c>
      <c r="B41" s="83" t="str">
        <f>Poster!A39</f>
        <v>Réa-SC</v>
      </c>
      <c r="C41" s="84">
        <f>Saisie!A85</f>
        <v>0</v>
      </c>
      <c r="D41" s="84">
        <f>Saisie!B85</f>
        <v>0</v>
      </c>
      <c r="E41" s="85" t="str">
        <f>Saisie!C85</f>
        <v/>
      </c>
      <c r="F41" s="86">
        <f>Saisie!D85</f>
        <v>0</v>
      </c>
      <c r="G41" s="84">
        <f>Saisie!E85</f>
        <v>0</v>
      </c>
      <c r="H41" s="86" t="str">
        <f>Saisie!F85</f>
        <v/>
      </c>
      <c r="I41" s="87" t="str">
        <f>Saisie!G85</f>
        <v/>
      </c>
      <c r="J41" s="86" t="str">
        <f>Saisie!H85</f>
        <v/>
      </c>
      <c r="K41" s="86">
        <f>Saisie!I85</f>
        <v>0</v>
      </c>
      <c r="L41" s="84">
        <f>Saisie!J85</f>
        <v>0</v>
      </c>
      <c r="M41" s="86" t="str">
        <f>Saisie!K85</f>
        <v/>
      </c>
      <c r="N41" s="87" t="str">
        <f>Saisie!L85</f>
        <v/>
      </c>
      <c r="O41" s="86" t="str">
        <f>Saisie!M85</f>
        <v/>
      </c>
      <c r="P41" s="86">
        <f>Saisie!N85</f>
        <v>0</v>
      </c>
      <c r="Q41" s="84">
        <f>Saisie!O85</f>
        <v>0</v>
      </c>
      <c r="R41" s="86" t="str">
        <f>Saisie!P85</f>
        <v/>
      </c>
      <c r="S41" s="87" t="str">
        <f>Saisie!Q85</f>
        <v/>
      </c>
      <c r="T41" s="86" t="str">
        <f>Saisie!R85</f>
        <v/>
      </c>
      <c r="U41" s="86">
        <f>Saisie!S85</f>
        <v>0</v>
      </c>
      <c r="V41" s="84">
        <f>Saisie!T85</f>
        <v>0</v>
      </c>
      <c r="W41" s="86" t="str">
        <f>Saisie!U85</f>
        <v/>
      </c>
      <c r="X41" s="87" t="str">
        <f>Saisie!V85</f>
        <v/>
      </c>
      <c r="Y41" s="86" t="str">
        <f>Saisie!W85</f>
        <v/>
      </c>
      <c r="Z41" s="86" t="str">
        <f>Saisie!X85</f>
        <v/>
      </c>
      <c r="AA41" s="84" t="str">
        <f>Saisie!Y85</f>
        <v/>
      </c>
      <c r="AB41" s="86" t="str">
        <f>Saisie!Z85</f>
        <v/>
      </c>
      <c r="AC41" s="87" t="str">
        <f>Saisie!AA85</f>
        <v/>
      </c>
      <c r="AD41" s="86" t="str">
        <f>Saisie!AB85</f>
        <v/>
      </c>
    </row>
    <row r="42" spans="1:30" x14ac:dyDescent="0.2">
      <c r="A42" s="25">
        <v>1</v>
      </c>
      <c r="B42" s="26" t="str">
        <f>Poster!A40</f>
        <v>SSR</v>
      </c>
      <c r="C42" s="27">
        <f>Saisie!A96</f>
        <v>0</v>
      </c>
      <c r="D42" s="27">
        <f>Saisie!B96</f>
        <v>0</v>
      </c>
      <c r="E42" s="77" t="str">
        <f>Saisie!C96</f>
        <v/>
      </c>
      <c r="F42" s="28">
        <f>Saisie!D96</f>
        <v>0</v>
      </c>
      <c r="G42" s="27">
        <f>Saisie!E96</f>
        <v>0</v>
      </c>
      <c r="H42" s="28" t="str">
        <f>Saisie!F96</f>
        <v/>
      </c>
      <c r="I42" s="29" t="str">
        <f>Saisie!G96</f>
        <v/>
      </c>
      <c r="J42" s="28" t="str">
        <f>Saisie!H96</f>
        <v/>
      </c>
      <c r="K42" s="28">
        <f>Saisie!I96</f>
        <v>0</v>
      </c>
      <c r="L42" s="27">
        <f>Saisie!J96</f>
        <v>0</v>
      </c>
      <c r="M42" s="28" t="str">
        <f>Saisie!K96</f>
        <v/>
      </c>
      <c r="N42" s="29" t="str">
        <f>Saisie!L96</f>
        <v/>
      </c>
      <c r="O42" s="28" t="str">
        <f>Saisie!M96</f>
        <v/>
      </c>
      <c r="P42" s="28">
        <f>Saisie!N96</f>
        <v>0</v>
      </c>
      <c r="Q42" s="27">
        <f>Saisie!O96</f>
        <v>0</v>
      </c>
      <c r="R42" s="28" t="str">
        <f>Saisie!P96</f>
        <v/>
      </c>
      <c r="S42" s="29" t="str">
        <f>Saisie!Q96</f>
        <v/>
      </c>
      <c r="T42" s="28" t="str">
        <f>Saisie!R96</f>
        <v/>
      </c>
      <c r="U42" s="28">
        <f>Saisie!S96</f>
        <v>0</v>
      </c>
      <c r="V42" s="27">
        <f>Saisie!T96</f>
        <v>0</v>
      </c>
      <c r="W42" s="28" t="str">
        <f>Saisie!U96</f>
        <v/>
      </c>
      <c r="X42" s="29" t="str">
        <f>Saisie!V96</f>
        <v/>
      </c>
      <c r="Y42" s="28" t="str">
        <f>Saisie!W96</f>
        <v/>
      </c>
      <c r="Z42" s="28" t="str">
        <f>Saisie!X96</f>
        <v/>
      </c>
      <c r="AA42" s="27" t="str">
        <f>Saisie!Y96</f>
        <v/>
      </c>
      <c r="AB42" s="28" t="str">
        <f>Saisie!Z96</f>
        <v/>
      </c>
      <c r="AC42" s="29" t="str">
        <f>Saisie!AA96</f>
        <v/>
      </c>
      <c r="AD42" s="28" t="str">
        <f>Saisie!AB96</f>
        <v/>
      </c>
    </row>
    <row r="43" spans="1:30" x14ac:dyDescent="0.2">
      <c r="A43" s="25">
        <v>2</v>
      </c>
      <c r="B43" s="26" t="str">
        <f>Poster!A40</f>
        <v>SSR</v>
      </c>
      <c r="C43" s="27">
        <f>Saisie!A97</f>
        <v>0</v>
      </c>
      <c r="D43" s="27">
        <f>Saisie!B97</f>
        <v>0</v>
      </c>
      <c r="E43" s="77" t="str">
        <f>Saisie!C97</f>
        <v/>
      </c>
      <c r="F43" s="28">
        <f>Saisie!D97</f>
        <v>0</v>
      </c>
      <c r="G43" s="27">
        <f>Saisie!E97</f>
        <v>0</v>
      </c>
      <c r="H43" s="28" t="str">
        <f>Saisie!F97</f>
        <v/>
      </c>
      <c r="I43" s="29" t="str">
        <f>Saisie!G97</f>
        <v/>
      </c>
      <c r="J43" s="28" t="str">
        <f>Saisie!H97</f>
        <v/>
      </c>
      <c r="K43" s="28">
        <f>Saisie!I97</f>
        <v>0</v>
      </c>
      <c r="L43" s="27">
        <f>Saisie!J97</f>
        <v>0</v>
      </c>
      <c r="M43" s="28" t="str">
        <f>Saisie!K97</f>
        <v/>
      </c>
      <c r="N43" s="29" t="str">
        <f>Saisie!L97</f>
        <v/>
      </c>
      <c r="O43" s="28" t="str">
        <f>Saisie!M97</f>
        <v/>
      </c>
      <c r="P43" s="28">
        <f>Saisie!N97</f>
        <v>0</v>
      </c>
      <c r="Q43" s="27">
        <f>Saisie!O97</f>
        <v>0</v>
      </c>
      <c r="R43" s="28" t="str">
        <f>Saisie!P97</f>
        <v/>
      </c>
      <c r="S43" s="29" t="str">
        <f>Saisie!Q97</f>
        <v/>
      </c>
      <c r="T43" s="28" t="str">
        <f>Saisie!R97</f>
        <v/>
      </c>
      <c r="U43" s="28">
        <f>Saisie!S97</f>
        <v>0</v>
      </c>
      <c r="V43" s="27">
        <f>Saisie!T97</f>
        <v>0</v>
      </c>
      <c r="W43" s="28" t="str">
        <f>Saisie!U97</f>
        <v/>
      </c>
      <c r="X43" s="29" t="str">
        <f>Saisie!V97</f>
        <v/>
      </c>
      <c r="Y43" s="28" t="str">
        <f>Saisie!W97</f>
        <v/>
      </c>
      <c r="Z43" s="28" t="str">
        <f>Saisie!X97</f>
        <v/>
      </c>
      <c r="AA43" s="27" t="str">
        <f>Saisie!Y97</f>
        <v/>
      </c>
      <c r="AB43" s="28" t="str">
        <f>Saisie!Z97</f>
        <v/>
      </c>
      <c r="AC43" s="29" t="str">
        <f>Saisie!AA97</f>
        <v/>
      </c>
      <c r="AD43" s="28" t="str">
        <f>Saisie!AB97</f>
        <v/>
      </c>
    </row>
    <row r="44" spans="1:30" x14ac:dyDescent="0.2">
      <c r="A44" s="25">
        <v>3</v>
      </c>
      <c r="B44" s="26" t="str">
        <f>Poster!A40</f>
        <v>SSR</v>
      </c>
      <c r="C44" s="27">
        <f>Saisie!A98</f>
        <v>0</v>
      </c>
      <c r="D44" s="27">
        <f>Saisie!B98</f>
        <v>0</v>
      </c>
      <c r="E44" s="77" t="str">
        <f>Saisie!C98</f>
        <v/>
      </c>
      <c r="F44" s="28">
        <f>Saisie!D98</f>
        <v>0</v>
      </c>
      <c r="G44" s="27">
        <f>Saisie!E98</f>
        <v>0</v>
      </c>
      <c r="H44" s="28" t="str">
        <f>Saisie!F98</f>
        <v/>
      </c>
      <c r="I44" s="29" t="str">
        <f>Saisie!G98</f>
        <v/>
      </c>
      <c r="J44" s="28" t="str">
        <f>Saisie!H98</f>
        <v/>
      </c>
      <c r="K44" s="28">
        <f>Saisie!I98</f>
        <v>0</v>
      </c>
      <c r="L44" s="27">
        <f>Saisie!J98</f>
        <v>0</v>
      </c>
      <c r="M44" s="28" t="str">
        <f>Saisie!K98</f>
        <v/>
      </c>
      <c r="N44" s="29" t="str">
        <f>Saisie!L98</f>
        <v/>
      </c>
      <c r="O44" s="28" t="str">
        <f>Saisie!M98</f>
        <v/>
      </c>
      <c r="P44" s="28">
        <f>Saisie!N98</f>
        <v>0</v>
      </c>
      <c r="Q44" s="27">
        <f>Saisie!O98</f>
        <v>0</v>
      </c>
      <c r="R44" s="28" t="str">
        <f>Saisie!P98</f>
        <v/>
      </c>
      <c r="S44" s="29" t="str">
        <f>Saisie!Q98</f>
        <v/>
      </c>
      <c r="T44" s="28" t="str">
        <f>Saisie!R98</f>
        <v/>
      </c>
      <c r="U44" s="28">
        <f>Saisie!S98</f>
        <v>0</v>
      </c>
      <c r="V44" s="27">
        <f>Saisie!T98</f>
        <v>0</v>
      </c>
      <c r="W44" s="28" t="str">
        <f>Saisie!U98</f>
        <v/>
      </c>
      <c r="X44" s="29" t="str">
        <f>Saisie!V98</f>
        <v/>
      </c>
      <c r="Y44" s="28" t="str">
        <f>Saisie!W98</f>
        <v/>
      </c>
      <c r="Z44" s="28" t="str">
        <f>Saisie!X98</f>
        <v/>
      </c>
      <c r="AA44" s="27" t="str">
        <f>Saisie!Y98</f>
        <v/>
      </c>
      <c r="AB44" s="28" t="str">
        <f>Saisie!Z98</f>
        <v/>
      </c>
      <c r="AC44" s="29" t="str">
        <f>Saisie!AA98</f>
        <v/>
      </c>
      <c r="AD44" s="28" t="str">
        <f>Saisie!AB98</f>
        <v/>
      </c>
    </row>
    <row r="45" spans="1:30" x14ac:dyDescent="0.2">
      <c r="A45" s="25">
        <v>4</v>
      </c>
      <c r="B45" s="26" t="str">
        <f>Poster!A40</f>
        <v>SSR</v>
      </c>
      <c r="C45" s="27">
        <f>Saisie!A99</f>
        <v>0</v>
      </c>
      <c r="D45" s="27">
        <f>Saisie!B99</f>
        <v>0</v>
      </c>
      <c r="E45" s="77" t="str">
        <f>Saisie!C99</f>
        <v/>
      </c>
      <c r="F45" s="28">
        <f>Saisie!D99</f>
        <v>0</v>
      </c>
      <c r="G45" s="27">
        <f>Saisie!E99</f>
        <v>0</v>
      </c>
      <c r="H45" s="28" t="str">
        <f>Saisie!F99</f>
        <v/>
      </c>
      <c r="I45" s="29" t="str">
        <f>Saisie!G99</f>
        <v/>
      </c>
      <c r="J45" s="28" t="str">
        <f>Saisie!H99</f>
        <v/>
      </c>
      <c r="K45" s="28">
        <f>Saisie!I99</f>
        <v>0</v>
      </c>
      <c r="L45" s="27">
        <f>Saisie!J99</f>
        <v>0</v>
      </c>
      <c r="M45" s="28" t="str">
        <f>Saisie!K99</f>
        <v/>
      </c>
      <c r="N45" s="29" t="str">
        <f>Saisie!L99</f>
        <v/>
      </c>
      <c r="O45" s="28" t="str">
        <f>Saisie!M99</f>
        <v/>
      </c>
      <c r="P45" s="28">
        <f>Saisie!N99</f>
        <v>0</v>
      </c>
      <c r="Q45" s="27">
        <f>Saisie!O99</f>
        <v>0</v>
      </c>
      <c r="R45" s="28" t="str">
        <f>Saisie!P99</f>
        <v/>
      </c>
      <c r="S45" s="29" t="str">
        <f>Saisie!Q99</f>
        <v/>
      </c>
      <c r="T45" s="28" t="str">
        <f>Saisie!R99</f>
        <v/>
      </c>
      <c r="U45" s="28">
        <f>Saisie!S99</f>
        <v>0</v>
      </c>
      <c r="V45" s="27">
        <f>Saisie!T99</f>
        <v>0</v>
      </c>
      <c r="W45" s="28" t="str">
        <f>Saisie!U99</f>
        <v/>
      </c>
      <c r="X45" s="29" t="str">
        <f>Saisie!V99</f>
        <v/>
      </c>
      <c r="Y45" s="28" t="str">
        <f>Saisie!W99</f>
        <v/>
      </c>
      <c r="Z45" s="28" t="str">
        <f>Saisie!X99</f>
        <v/>
      </c>
      <c r="AA45" s="27" t="str">
        <f>Saisie!Y99</f>
        <v/>
      </c>
      <c r="AB45" s="28" t="str">
        <f>Saisie!Z99</f>
        <v/>
      </c>
      <c r="AC45" s="29" t="str">
        <f>Saisie!AA99</f>
        <v/>
      </c>
      <c r="AD45" s="28" t="str">
        <f>Saisie!AB99</f>
        <v/>
      </c>
    </row>
    <row r="46" spans="1:30" x14ac:dyDescent="0.2">
      <c r="A46" s="25">
        <v>5</v>
      </c>
      <c r="B46" s="26" t="str">
        <f>Poster!A40</f>
        <v>SSR</v>
      </c>
      <c r="C46" s="27">
        <f>Saisie!A100</f>
        <v>0</v>
      </c>
      <c r="D46" s="27">
        <f>Saisie!B100</f>
        <v>0</v>
      </c>
      <c r="E46" s="77" t="str">
        <f>Saisie!C100</f>
        <v/>
      </c>
      <c r="F46" s="28">
        <f>Saisie!D100</f>
        <v>0</v>
      </c>
      <c r="G46" s="27">
        <f>Saisie!E100</f>
        <v>0</v>
      </c>
      <c r="H46" s="28" t="str">
        <f>Saisie!F100</f>
        <v/>
      </c>
      <c r="I46" s="29" t="str">
        <f>Saisie!G100</f>
        <v/>
      </c>
      <c r="J46" s="28" t="str">
        <f>Saisie!H100</f>
        <v/>
      </c>
      <c r="K46" s="28">
        <f>Saisie!I100</f>
        <v>0</v>
      </c>
      <c r="L46" s="27">
        <f>Saisie!J100</f>
        <v>0</v>
      </c>
      <c r="M46" s="28" t="str">
        <f>Saisie!K100</f>
        <v/>
      </c>
      <c r="N46" s="29" t="str">
        <f>Saisie!L100</f>
        <v/>
      </c>
      <c r="O46" s="28" t="str">
        <f>Saisie!M100</f>
        <v/>
      </c>
      <c r="P46" s="28">
        <f>Saisie!N100</f>
        <v>0</v>
      </c>
      <c r="Q46" s="27">
        <f>Saisie!O100</f>
        <v>0</v>
      </c>
      <c r="R46" s="28" t="str">
        <f>Saisie!P100</f>
        <v/>
      </c>
      <c r="S46" s="29" t="str">
        <f>Saisie!Q100</f>
        <v/>
      </c>
      <c r="T46" s="28" t="str">
        <f>Saisie!R100</f>
        <v/>
      </c>
      <c r="U46" s="28">
        <f>Saisie!S100</f>
        <v>0</v>
      </c>
      <c r="V46" s="27">
        <f>Saisie!T100</f>
        <v>0</v>
      </c>
      <c r="W46" s="28" t="str">
        <f>Saisie!U100</f>
        <v/>
      </c>
      <c r="X46" s="29" t="str">
        <f>Saisie!V100</f>
        <v/>
      </c>
      <c r="Y46" s="28" t="str">
        <f>Saisie!W100</f>
        <v/>
      </c>
      <c r="Z46" s="28" t="str">
        <f>Saisie!X100</f>
        <v/>
      </c>
      <c r="AA46" s="27" t="str">
        <f>Saisie!Y100</f>
        <v/>
      </c>
      <c r="AB46" s="28" t="str">
        <f>Saisie!Z100</f>
        <v/>
      </c>
      <c r="AC46" s="29" t="str">
        <f>Saisie!AA100</f>
        <v/>
      </c>
      <c r="AD46" s="28" t="str">
        <f>Saisie!AB100</f>
        <v/>
      </c>
    </row>
    <row r="47" spans="1:30" x14ac:dyDescent="0.2">
      <c r="A47" s="25">
        <v>6</v>
      </c>
      <c r="B47" s="26" t="str">
        <f>Poster!A40</f>
        <v>SSR</v>
      </c>
      <c r="C47" s="27">
        <f>Saisie!A101</f>
        <v>0</v>
      </c>
      <c r="D47" s="27">
        <f>Saisie!B101</f>
        <v>0</v>
      </c>
      <c r="E47" s="77" t="str">
        <f>Saisie!C101</f>
        <v/>
      </c>
      <c r="F47" s="28">
        <f>Saisie!D101</f>
        <v>0</v>
      </c>
      <c r="G47" s="27">
        <f>Saisie!E101</f>
        <v>0</v>
      </c>
      <c r="H47" s="28" t="str">
        <f>Saisie!F101</f>
        <v/>
      </c>
      <c r="I47" s="29" t="str">
        <f>Saisie!G101</f>
        <v/>
      </c>
      <c r="J47" s="28" t="str">
        <f>Saisie!H101</f>
        <v/>
      </c>
      <c r="K47" s="28">
        <f>Saisie!I101</f>
        <v>0</v>
      </c>
      <c r="L47" s="27">
        <f>Saisie!J101</f>
        <v>0</v>
      </c>
      <c r="M47" s="28" t="str">
        <f>Saisie!K101</f>
        <v/>
      </c>
      <c r="N47" s="29" t="str">
        <f>Saisie!L101</f>
        <v/>
      </c>
      <c r="O47" s="28" t="str">
        <f>Saisie!M101</f>
        <v/>
      </c>
      <c r="P47" s="28">
        <f>Saisie!N101</f>
        <v>0</v>
      </c>
      <c r="Q47" s="27">
        <f>Saisie!O101</f>
        <v>0</v>
      </c>
      <c r="R47" s="28" t="str">
        <f>Saisie!P101</f>
        <v/>
      </c>
      <c r="S47" s="29" t="str">
        <f>Saisie!Q101</f>
        <v/>
      </c>
      <c r="T47" s="28" t="str">
        <f>Saisie!R101</f>
        <v/>
      </c>
      <c r="U47" s="28">
        <f>Saisie!S101</f>
        <v>0</v>
      </c>
      <c r="V47" s="27">
        <f>Saisie!T101</f>
        <v>0</v>
      </c>
      <c r="W47" s="28" t="str">
        <f>Saisie!U101</f>
        <v/>
      </c>
      <c r="X47" s="29" t="str">
        <f>Saisie!V101</f>
        <v/>
      </c>
      <c r="Y47" s="28" t="str">
        <f>Saisie!W101</f>
        <v/>
      </c>
      <c r="Z47" s="28" t="str">
        <f>Saisie!X101</f>
        <v/>
      </c>
      <c r="AA47" s="27" t="str">
        <f>Saisie!Y101</f>
        <v/>
      </c>
      <c r="AB47" s="28" t="str">
        <f>Saisie!Z101</f>
        <v/>
      </c>
      <c r="AC47" s="29" t="str">
        <f>Saisie!AA101</f>
        <v/>
      </c>
      <c r="AD47" s="28" t="str">
        <f>Saisie!AB101</f>
        <v/>
      </c>
    </row>
    <row r="48" spans="1:30" x14ac:dyDescent="0.2">
      <c r="A48" s="25">
        <v>7</v>
      </c>
      <c r="B48" s="26" t="str">
        <f>Poster!A40</f>
        <v>SSR</v>
      </c>
      <c r="C48" s="27">
        <f>Saisie!A102</f>
        <v>0</v>
      </c>
      <c r="D48" s="27">
        <f>Saisie!B102</f>
        <v>0</v>
      </c>
      <c r="E48" s="77" t="str">
        <f>Saisie!C102</f>
        <v/>
      </c>
      <c r="F48" s="28">
        <f>Saisie!D102</f>
        <v>0</v>
      </c>
      <c r="G48" s="27">
        <f>Saisie!E102</f>
        <v>0</v>
      </c>
      <c r="H48" s="28" t="str">
        <f>Saisie!F102</f>
        <v/>
      </c>
      <c r="I48" s="29" t="str">
        <f>Saisie!G102</f>
        <v/>
      </c>
      <c r="J48" s="28" t="str">
        <f>Saisie!H102</f>
        <v/>
      </c>
      <c r="K48" s="28">
        <f>Saisie!I102</f>
        <v>0</v>
      </c>
      <c r="L48" s="27">
        <f>Saisie!J102</f>
        <v>0</v>
      </c>
      <c r="M48" s="28" t="str">
        <f>Saisie!K102</f>
        <v/>
      </c>
      <c r="N48" s="29" t="str">
        <f>Saisie!L102</f>
        <v/>
      </c>
      <c r="O48" s="28" t="str">
        <f>Saisie!M102</f>
        <v/>
      </c>
      <c r="P48" s="28">
        <f>Saisie!N102</f>
        <v>0</v>
      </c>
      <c r="Q48" s="27">
        <f>Saisie!O102</f>
        <v>0</v>
      </c>
      <c r="R48" s="28" t="str">
        <f>Saisie!P102</f>
        <v/>
      </c>
      <c r="S48" s="29" t="str">
        <f>Saisie!Q102</f>
        <v/>
      </c>
      <c r="T48" s="28" t="str">
        <f>Saisie!R102</f>
        <v/>
      </c>
      <c r="U48" s="28">
        <f>Saisie!S102</f>
        <v>0</v>
      </c>
      <c r="V48" s="27">
        <f>Saisie!T102</f>
        <v>0</v>
      </c>
      <c r="W48" s="28" t="str">
        <f>Saisie!U102</f>
        <v/>
      </c>
      <c r="X48" s="29" t="str">
        <f>Saisie!V102</f>
        <v/>
      </c>
      <c r="Y48" s="28" t="str">
        <f>Saisie!W102</f>
        <v/>
      </c>
      <c r="Z48" s="28" t="str">
        <f>Saisie!X102</f>
        <v/>
      </c>
      <c r="AA48" s="27" t="str">
        <f>Saisie!Y102</f>
        <v/>
      </c>
      <c r="AB48" s="28" t="str">
        <f>Saisie!Z102</f>
        <v/>
      </c>
      <c r="AC48" s="29" t="str">
        <f>Saisie!AA102</f>
        <v/>
      </c>
      <c r="AD48" s="28" t="str">
        <f>Saisie!AB102</f>
        <v/>
      </c>
    </row>
    <row r="49" spans="1:30" x14ac:dyDescent="0.2">
      <c r="A49" s="25">
        <v>8</v>
      </c>
      <c r="B49" s="26" t="str">
        <f>Poster!A40</f>
        <v>SSR</v>
      </c>
      <c r="C49" s="27">
        <f>Saisie!A103</f>
        <v>0</v>
      </c>
      <c r="D49" s="27">
        <f>Saisie!B103</f>
        <v>0</v>
      </c>
      <c r="E49" s="77" t="str">
        <f>Saisie!C103</f>
        <v/>
      </c>
      <c r="F49" s="28">
        <f>Saisie!D103</f>
        <v>0</v>
      </c>
      <c r="G49" s="27">
        <f>Saisie!E103</f>
        <v>0</v>
      </c>
      <c r="H49" s="28" t="str">
        <f>Saisie!F103</f>
        <v/>
      </c>
      <c r="I49" s="29" t="str">
        <f>Saisie!G103</f>
        <v/>
      </c>
      <c r="J49" s="28" t="str">
        <f>Saisie!H103</f>
        <v/>
      </c>
      <c r="K49" s="28">
        <f>Saisie!I103</f>
        <v>0</v>
      </c>
      <c r="L49" s="27">
        <f>Saisie!J103</f>
        <v>0</v>
      </c>
      <c r="M49" s="28" t="str">
        <f>Saisie!K103</f>
        <v/>
      </c>
      <c r="N49" s="29" t="str">
        <f>Saisie!L103</f>
        <v/>
      </c>
      <c r="O49" s="28" t="str">
        <f>Saisie!M103</f>
        <v/>
      </c>
      <c r="P49" s="28">
        <f>Saisie!N103</f>
        <v>0</v>
      </c>
      <c r="Q49" s="27">
        <f>Saisie!O103</f>
        <v>0</v>
      </c>
      <c r="R49" s="28" t="str">
        <f>Saisie!P103</f>
        <v/>
      </c>
      <c r="S49" s="29" t="str">
        <f>Saisie!Q103</f>
        <v/>
      </c>
      <c r="T49" s="28" t="str">
        <f>Saisie!R103</f>
        <v/>
      </c>
      <c r="U49" s="28">
        <f>Saisie!S103</f>
        <v>0</v>
      </c>
      <c r="V49" s="27">
        <f>Saisie!T103</f>
        <v>0</v>
      </c>
      <c r="W49" s="28" t="str">
        <f>Saisie!U103</f>
        <v/>
      </c>
      <c r="X49" s="29" t="str">
        <f>Saisie!V103</f>
        <v/>
      </c>
      <c r="Y49" s="28" t="str">
        <f>Saisie!W103</f>
        <v/>
      </c>
      <c r="Z49" s="28" t="str">
        <f>Saisie!X103</f>
        <v/>
      </c>
      <c r="AA49" s="27" t="str">
        <f>Saisie!Y103</f>
        <v/>
      </c>
      <c r="AB49" s="28" t="str">
        <f>Saisie!Z103</f>
        <v/>
      </c>
      <c r="AC49" s="29" t="str">
        <f>Saisie!AA103</f>
        <v/>
      </c>
      <c r="AD49" s="28" t="str">
        <f>Saisie!AB103</f>
        <v/>
      </c>
    </row>
    <row r="50" spans="1:30" x14ac:dyDescent="0.2">
      <c r="A50" s="25">
        <v>9</v>
      </c>
      <c r="B50" s="26" t="str">
        <f>Poster!A40</f>
        <v>SSR</v>
      </c>
      <c r="C50" s="27">
        <f>Saisie!A104</f>
        <v>0</v>
      </c>
      <c r="D50" s="27">
        <f>Saisie!B104</f>
        <v>0</v>
      </c>
      <c r="E50" s="77" t="str">
        <f>Saisie!C104</f>
        <v/>
      </c>
      <c r="F50" s="28">
        <f>Saisie!D104</f>
        <v>0</v>
      </c>
      <c r="G50" s="27">
        <f>Saisie!E104</f>
        <v>0</v>
      </c>
      <c r="H50" s="28" t="str">
        <f>Saisie!F104</f>
        <v/>
      </c>
      <c r="I50" s="29" t="str">
        <f>Saisie!G104</f>
        <v/>
      </c>
      <c r="J50" s="28" t="str">
        <f>Saisie!H104</f>
        <v/>
      </c>
      <c r="K50" s="28">
        <f>Saisie!I104</f>
        <v>0</v>
      </c>
      <c r="L50" s="27">
        <f>Saisie!J104</f>
        <v>0</v>
      </c>
      <c r="M50" s="28" t="str">
        <f>Saisie!K104</f>
        <v/>
      </c>
      <c r="N50" s="29" t="str">
        <f>Saisie!L104</f>
        <v/>
      </c>
      <c r="O50" s="28" t="str">
        <f>Saisie!M104</f>
        <v/>
      </c>
      <c r="P50" s="28">
        <f>Saisie!N104</f>
        <v>0</v>
      </c>
      <c r="Q50" s="27">
        <f>Saisie!O104</f>
        <v>0</v>
      </c>
      <c r="R50" s="28" t="str">
        <f>Saisie!P104</f>
        <v/>
      </c>
      <c r="S50" s="29" t="str">
        <f>Saisie!Q104</f>
        <v/>
      </c>
      <c r="T50" s="28" t="str">
        <f>Saisie!R104</f>
        <v/>
      </c>
      <c r="U50" s="28">
        <f>Saisie!S104</f>
        <v>0</v>
      </c>
      <c r="V50" s="27">
        <f>Saisie!T104</f>
        <v>0</v>
      </c>
      <c r="W50" s="28" t="str">
        <f>Saisie!U104</f>
        <v/>
      </c>
      <c r="X50" s="29" t="str">
        <f>Saisie!V104</f>
        <v/>
      </c>
      <c r="Y50" s="28" t="str">
        <f>Saisie!W104</f>
        <v/>
      </c>
      <c r="Z50" s="28" t="str">
        <f>Saisie!X104</f>
        <v/>
      </c>
      <c r="AA50" s="27" t="str">
        <f>Saisie!Y104</f>
        <v/>
      </c>
      <c r="AB50" s="28" t="str">
        <f>Saisie!Z104</f>
        <v/>
      </c>
      <c r="AC50" s="29" t="str">
        <f>Saisie!AA104</f>
        <v/>
      </c>
      <c r="AD50" s="28" t="str">
        <f>Saisie!AB104</f>
        <v/>
      </c>
    </row>
    <row r="51" spans="1:30" s="88" customFormat="1" x14ac:dyDescent="0.2">
      <c r="A51" s="82">
        <v>10</v>
      </c>
      <c r="B51" s="83" t="str">
        <f>Poster!A40</f>
        <v>SSR</v>
      </c>
      <c r="C51" s="84">
        <f>Saisie!A105</f>
        <v>0</v>
      </c>
      <c r="D51" s="84">
        <f>Saisie!B105</f>
        <v>0</v>
      </c>
      <c r="E51" s="85" t="str">
        <f>Saisie!C105</f>
        <v/>
      </c>
      <c r="F51" s="86">
        <f>Saisie!D105</f>
        <v>0</v>
      </c>
      <c r="G51" s="84">
        <f>Saisie!E105</f>
        <v>0</v>
      </c>
      <c r="H51" s="86" t="str">
        <f>Saisie!F105</f>
        <v/>
      </c>
      <c r="I51" s="87" t="str">
        <f>Saisie!G105</f>
        <v/>
      </c>
      <c r="J51" s="86" t="str">
        <f>Saisie!H105</f>
        <v/>
      </c>
      <c r="K51" s="86">
        <f>Saisie!I105</f>
        <v>0</v>
      </c>
      <c r="L51" s="84">
        <f>Saisie!J105</f>
        <v>0</v>
      </c>
      <c r="M51" s="86" t="str">
        <f>Saisie!K105</f>
        <v/>
      </c>
      <c r="N51" s="87" t="str">
        <f>Saisie!L105</f>
        <v/>
      </c>
      <c r="O51" s="86" t="str">
        <f>Saisie!M105</f>
        <v/>
      </c>
      <c r="P51" s="86">
        <f>Saisie!N105</f>
        <v>0</v>
      </c>
      <c r="Q51" s="84">
        <f>Saisie!O105</f>
        <v>0</v>
      </c>
      <c r="R51" s="86" t="str">
        <f>Saisie!P105</f>
        <v/>
      </c>
      <c r="S51" s="87" t="str">
        <f>Saisie!Q105</f>
        <v/>
      </c>
      <c r="T51" s="86" t="str">
        <f>Saisie!R105</f>
        <v/>
      </c>
      <c r="U51" s="86">
        <f>Saisie!S105</f>
        <v>0</v>
      </c>
      <c r="V51" s="84">
        <f>Saisie!T105</f>
        <v>0</v>
      </c>
      <c r="W51" s="86" t="str">
        <f>Saisie!U105</f>
        <v/>
      </c>
      <c r="X51" s="87" t="str">
        <f>Saisie!V105</f>
        <v/>
      </c>
      <c r="Y51" s="86" t="str">
        <f>Saisie!W105</f>
        <v/>
      </c>
      <c r="Z51" s="86" t="str">
        <f>Saisie!X105</f>
        <v/>
      </c>
      <c r="AA51" s="84" t="str">
        <f>Saisie!Y105</f>
        <v/>
      </c>
      <c r="AB51" s="86" t="str">
        <f>Saisie!Z105</f>
        <v/>
      </c>
      <c r="AC51" s="87" t="str">
        <f>Saisie!AA105</f>
        <v/>
      </c>
      <c r="AD51" s="86" t="str">
        <f>Saisie!AB105</f>
        <v/>
      </c>
    </row>
    <row r="52" spans="1:30" x14ac:dyDescent="0.2">
      <c r="A52" s="25">
        <v>1</v>
      </c>
      <c r="B52" s="26" t="str">
        <f>Poster!A41</f>
        <v>SLD-EHPAD</v>
      </c>
      <c r="C52" s="27">
        <f>Saisie!A116</f>
        <v>0</v>
      </c>
      <c r="D52" s="27">
        <f>Saisie!B116</f>
        <v>0</v>
      </c>
      <c r="E52" s="77" t="str">
        <f>Saisie!C116</f>
        <v/>
      </c>
      <c r="F52" s="28">
        <f>Saisie!D116</f>
        <v>0</v>
      </c>
      <c r="G52" s="27">
        <f>Saisie!E116</f>
        <v>0</v>
      </c>
      <c r="H52" s="28" t="str">
        <f>Saisie!F116</f>
        <v/>
      </c>
      <c r="I52" s="29" t="str">
        <f>Saisie!G116</f>
        <v/>
      </c>
      <c r="J52" s="28" t="str">
        <f>Saisie!H116</f>
        <v/>
      </c>
      <c r="K52" s="28">
        <f>Saisie!I116</f>
        <v>0</v>
      </c>
      <c r="L52" s="27">
        <f>Saisie!J116</f>
        <v>0</v>
      </c>
      <c r="M52" s="28" t="str">
        <f>Saisie!K116</f>
        <v/>
      </c>
      <c r="N52" s="29" t="str">
        <f>Saisie!L116</f>
        <v/>
      </c>
      <c r="O52" s="28" t="str">
        <f>Saisie!M116</f>
        <v/>
      </c>
      <c r="P52" s="28">
        <f>Saisie!N116</f>
        <v>0</v>
      </c>
      <c r="Q52" s="27">
        <f>Saisie!O116</f>
        <v>0</v>
      </c>
      <c r="R52" s="28" t="str">
        <f>Saisie!P116</f>
        <v/>
      </c>
      <c r="S52" s="29" t="str">
        <f>Saisie!Q116</f>
        <v/>
      </c>
      <c r="T52" s="28" t="str">
        <f>Saisie!R116</f>
        <v/>
      </c>
      <c r="U52" s="28">
        <f>Saisie!S116</f>
        <v>0</v>
      </c>
      <c r="V52" s="27">
        <f>Saisie!T116</f>
        <v>0</v>
      </c>
      <c r="W52" s="28" t="str">
        <f>Saisie!U116</f>
        <v/>
      </c>
      <c r="X52" s="29" t="str">
        <f>Saisie!V116</f>
        <v/>
      </c>
      <c r="Y52" s="28" t="str">
        <f>Saisie!W116</f>
        <v/>
      </c>
      <c r="Z52" s="28" t="str">
        <f>Saisie!X116</f>
        <v/>
      </c>
      <c r="AA52" s="27" t="str">
        <f>Saisie!Y116</f>
        <v/>
      </c>
      <c r="AB52" s="28" t="str">
        <f>Saisie!Z116</f>
        <v/>
      </c>
      <c r="AC52" s="29" t="str">
        <f>Saisie!AA116</f>
        <v/>
      </c>
      <c r="AD52" s="28" t="str">
        <f>Saisie!AB116</f>
        <v/>
      </c>
    </row>
    <row r="53" spans="1:30" x14ac:dyDescent="0.2">
      <c r="A53" s="25">
        <v>2</v>
      </c>
      <c r="B53" s="26" t="str">
        <f>Poster!A41</f>
        <v>SLD-EHPAD</v>
      </c>
      <c r="C53" s="27">
        <f>Saisie!A117</f>
        <v>0</v>
      </c>
      <c r="D53" s="27">
        <f>Saisie!B117</f>
        <v>0</v>
      </c>
      <c r="E53" s="77" t="str">
        <f>Saisie!C117</f>
        <v/>
      </c>
      <c r="F53" s="28">
        <f>Saisie!D117</f>
        <v>0</v>
      </c>
      <c r="G53" s="27">
        <f>Saisie!E117</f>
        <v>0</v>
      </c>
      <c r="H53" s="28" t="str">
        <f>Saisie!F117</f>
        <v/>
      </c>
      <c r="I53" s="29" t="str">
        <f>Saisie!G117</f>
        <v/>
      </c>
      <c r="J53" s="28" t="str">
        <f>Saisie!H117</f>
        <v/>
      </c>
      <c r="K53" s="28">
        <f>Saisie!I117</f>
        <v>0</v>
      </c>
      <c r="L53" s="27">
        <f>Saisie!J117</f>
        <v>0</v>
      </c>
      <c r="M53" s="28" t="str">
        <f>Saisie!K117</f>
        <v/>
      </c>
      <c r="N53" s="29" t="str">
        <f>Saisie!L117</f>
        <v/>
      </c>
      <c r="O53" s="28" t="str">
        <f>Saisie!M117</f>
        <v/>
      </c>
      <c r="P53" s="28">
        <f>Saisie!N117</f>
        <v>0</v>
      </c>
      <c r="Q53" s="27">
        <f>Saisie!O117</f>
        <v>0</v>
      </c>
      <c r="R53" s="28" t="str">
        <f>Saisie!P117</f>
        <v/>
      </c>
      <c r="S53" s="29" t="str">
        <f>Saisie!Q117</f>
        <v/>
      </c>
      <c r="T53" s="28" t="str">
        <f>Saisie!R117</f>
        <v/>
      </c>
      <c r="U53" s="28">
        <f>Saisie!S117</f>
        <v>0</v>
      </c>
      <c r="V53" s="27">
        <f>Saisie!T117</f>
        <v>0</v>
      </c>
      <c r="W53" s="28" t="str">
        <f>Saisie!U117</f>
        <v/>
      </c>
      <c r="X53" s="29" t="str">
        <f>Saisie!V117</f>
        <v/>
      </c>
      <c r="Y53" s="28" t="str">
        <f>Saisie!W117</f>
        <v/>
      </c>
      <c r="Z53" s="28" t="str">
        <f>Saisie!X117</f>
        <v/>
      </c>
      <c r="AA53" s="27" t="str">
        <f>Saisie!Y117</f>
        <v/>
      </c>
      <c r="AB53" s="28" t="str">
        <f>Saisie!Z117</f>
        <v/>
      </c>
      <c r="AC53" s="29" t="str">
        <f>Saisie!AA117</f>
        <v/>
      </c>
      <c r="AD53" s="28" t="str">
        <f>Saisie!AB117</f>
        <v/>
      </c>
    </row>
    <row r="54" spans="1:30" x14ac:dyDescent="0.2">
      <c r="A54" s="25">
        <v>3</v>
      </c>
      <c r="B54" s="26" t="str">
        <f>Poster!A41</f>
        <v>SLD-EHPAD</v>
      </c>
      <c r="C54" s="27">
        <f>Saisie!A118</f>
        <v>0</v>
      </c>
      <c r="D54" s="27">
        <f>Saisie!B118</f>
        <v>0</v>
      </c>
      <c r="E54" s="77" t="str">
        <f>Saisie!C118</f>
        <v/>
      </c>
      <c r="F54" s="28">
        <f>Saisie!D118</f>
        <v>0</v>
      </c>
      <c r="G54" s="27">
        <f>Saisie!E118</f>
        <v>0</v>
      </c>
      <c r="H54" s="28" t="str">
        <f>Saisie!F118</f>
        <v/>
      </c>
      <c r="I54" s="29" t="str">
        <f>Saisie!G118</f>
        <v/>
      </c>
      <c r="J54" s="28" t="str">
        <f>Saisie!H118</f>
        <v/>
      </c>
      <c r="K54" s="28">
        <f>Saisie!I118</f>
        <v>0</v>
      </c>
      <c r="L54" s="27">
        <f>Saisie!J118</f>
        <v>0</v>
      </c>
      <c r="M54" s="28" t="str">
        <f>Saisie!K118</f>
        <v/>
      </c>
      <c r="N54" s="29" t="str">
        <f>Saisie!L118</f>
        <v/>
      </c>
      <c r="O54" s="28" t="str">
        <f>Saisie!M118</f>
        <v/>
      </c>
      <c r="P54" s="28">
        <f>Saisie!N118</f>
        <v>0</v>
      </c>
      <c r="Q54" s="27">
        <f>Saisie!O118</f>
        <v>0</v>
      </c>
      <c r="R54" s="28" t="str">
        <f>Saisie!P118</f>
        <v/>
      </c>
      <c r="S54" s="29" t="str">
        <f>Saisie!Q118</f>
        <v/>
      </c>
      <c r="T54" s="28" t="str">
        <f>Saisie!R118</f>
        <v/>
      </c>
      <c r="U54" s="28">
        <f>Saisie!S118</f>
        <v>0</v>
      </c>
      <c r="V54" s="27">
        <f>Saisie!T118</f>
        <v>0</v>
      </c>
      <c r="W54" s="28" t="str">
        <f>Saisie!U118</f>
        <v/>
      </c>
      <c r="X54" s="29" t="str">
        <f>Saisie!V118</f>
        <v/>
      </c>
      <c r="Y54" s="28" t="str">
        <f>Saisie!W118</f>
        <v/>
      </c>
      <c r="Z54" s="28" t="str">
        <f>Saisie!X118</f>
        <v/>
      </c>
      <c r="AA54" s="27" t="str">
        <f>Saisie!Y118</f>
        <v/>
      </c>
      <c r="AB54" s="28" t="str">
        <f>Saisie!Z118</f>
        <v/>
      </c>
      <c r="AC54" s="29" t="str">
        <f>Saisie!AA118</f>
        <v/>
      </c>
      <c r="AD54" s="28" t="str">
        <f>Saisie!AB118</f>
        <v/>
      </c>
    </row>
    <row r="55" spans="1:30" x14ac:dyDescent="0.2">
      <c r="A55" s="25">
        <v>4</v>
      </c>
      <c r="B55" s="26" t="str">
        <f>Poster!A41</f>
        <v>SLD-EHPAD</v>
      </c>
      <c r="C55" s="27">
        <f>Saisie!A119</f>
        <v>0</v>
      </c>
      <c r="D55" s="27">
        <f>Saisie!B119</f>
        <v>0</v>
      </c>
      <c r="E55" s="77" t="str">
        <f>Saisie!C119</f>
        <v/>
      </c>
      <c r="F55" s="28">
        <f>Saisie!D119</f>
        <v>0</v>
      </c>
      <c r="G55" s="27">
        <f>Saisie!E119</f>
        <v>0</v>
      </c>
      <c r="H55" s="28" t="str">
        <f>Saisie!F119</f>
        <v/>
      </c>
      <c r="I55" s="29" t="str">
        <f>Saisie!G119</f>
        <v/>
      </c>
      <c r="J55" s="28" t="str">
        <f>Saisie!H119</f>
        <v/>
      </c>
      <c r="K55" s="28">
        <f>Saisie!I119</f>
        <v>0</v>
      </c>
      <c r="L55" s="27">
        <f>Saisie!J119</f>
        <v>0</v>
      </c>
      <c r="M55" s="28" t="str">
        <f>Saisie!K119</f>
        <v/>
      </c>
      <c r="N55" s="29" t="str">
        <f>Saisie!L119</f>
        <v/>
      </c>
      <c r="O55" s="28" t="str">
        <f>Saisie!M119</f>
        <v/>
      </c>
      <c r="P55" s="28">
        <f>Saisie!N119</f>
        <v>0</v>
      </c>
      <c r="Q55" s="27">
        <f>Saisie!O119</f>
        <v>0</v>
      </c>
      <c r="R55" s="28" t="str">
        <f>Saisie!P119</f>
        <v/>
      </c>
      <c r="S55" s="29" t="str">
        <f>Saisie!Q119</f>
        <v/>
      </c>
      <c r="T55" s="28" t="str">
        <f>Saisie!R119</f>
        <v/>
      </c>
      <c r="U55" s="28">
        <f>Saisie!S119</f>
        <v>0</v>
      </c>
      <c r="V55" s="27">
        <f>Saisie!T119</f>
        <v>0</v>
      </c>
      <c r="W55" s="28" t="str">
        <f>Saisie!U119</f>
        <v/>
      </c>
      <c r="X55" s="29" t="str">
        <f>Saisie!V119</f>
        <v/>
      </c>
      <c r="Y55" s="28" t="str">
        <f>Saisie!W119</f>
        <v/>
      </c>
      <c r="Z55" s="28" t="str">
        <f>Saisie!X119</f>
        <v/>
      </c>
      <c r="AA55" s="27" t="str">
        <f>Saisie!Y119</f>
        <v/>
      </c>
      <c r="AB55" s="28" t="str">
        <f>Saisie!Z119</f>
        <v/>
      </c>
      <c r="AC55" s="29" t="str">
        <f>Saisie!AA119</f>
        <v/>
      </c>
      <c r="AD55" s="28" t="str">
        <f>Saisie!AB119</f>
        <v/>
      </c>
    </row>
    <row r="56" spans="1:30" x14ac:dyDescent="0.2">
      <c r="A56" s="25">
        <v>5</v>
      </c>
      <c r="B56" s="26" t="str">
        <f>Poster!A41</f>
        <v>SLD-EHPAD</v>
      </c>
      <c r="C56" s="27">
        <f>Saisie!A120</f>
        <v>0</v>
      </c>
      <c r="D56" s="27">
        <f>Saisie!B120</f>
        <v>0</v>
      </c>
      <c r="E56" s="77" t="str">
        <f>Saisie!C120</f>
        <v/>
      </c>
      <c r="F56" s="28">
        <f>Saisie!D120</f>
        <v>0</v>
      </c>
      <c r="G56" s="27">
        <f>Saisie!E120</f>
        <v>0</v>
      </c>
      <c r="H56" s="28" t="str">
        <f>Saisie!F120</f>
        <v/>
      </c>
      <c r="I56" s="29" t="str">
        <f>Saisie!G120</f>
        <v/>
      </c>
      <c r="J56" s="28" t="str">
        <f>Saisie!H120</f>
        <v/>
      </c>
      <c r="K56" s="28">
        <f>Saisie!I120</f>
        <v>0</v>
      </c>
      <c r="L56" s="27">
        <f>Saisie!J120</f>
        <v>0</v>
      </c>
      <c r="M56" s="28" t="str">
        <f>Saisie!K120</f>
        <v/>
      </c>
      <c r="N56" s="29" t="str">
        <f>Saisie!L120</f>
        <v/>
      </c>
      <c r="O56" s="28" t="str">
        <f>Saisie!M120</f>
        <v/>
      </c>
      <c r="P56" s="28">
        <f>Saisie!N120</f>
        <v>0</v>
      </c>
      <c r="Q56" s="27">
        <f>Saisie!O120</f>
        <v>0</v>
      </c>
      <c r="R56" s="28" t="str">
        <f>Saisie!P120</f>
        <v/>
      </c>
      <c r="S56" s="29" t="str">
        <f>Saisie!Q120</f>
        <v/>
      </c>
      <c r="T56" s="28" t="str">
        <f>Saisie!R120</f>
        <v/>
      </c>
      <c r="U56" s="28">
        <f>Saisie!S120</f>
        <v>0</v>
      </c>
      <c r="V56" s="27">
        <f>Saisie!T120</f>
        <v>0</v>
      </c>
      <c r="W56" s="28" t="str">
        <f>Saisie!U120</f>
        <v/>
      </c>
      <c r="X56" s="29" t="str">
        <f>Saisie!V120</f>
        <v/>
      </c>
      <c r="Y56" s="28" t="str">
        <f>Saisie!W120</f>
        <v/>
      </c>
      <c r="Z56" s="28" t="str">
        <f>Saisie!X120</f>
        <v/>
      </c>
      <c r="AA56" s="27" t="str">
        <f>Saisie!Y120</f>
        <v/>
      </c>
      <c r="AB56" s="28" t="str">
        <f>Saisie!Z120</f>
        <v/>
      </c>
      <c r="AC56" s="29" t="str">
        <f>Saisie!AA120</f>
        <v/>
      </c>
      <c r="AD56" s="28" t="str">
        <f>Saisie!AB120</f>
        <v/>
      </c>
    </row>
    <row r="57" spans="1:30" x14ac:dyDescent="0.2">
      <c r="A57" s="25">
        <v>6</v>
      </c>
      <c r="B57" s="26" t="str">
        <f>Poster!A41</f>
        <v>SLD-EHPAD</v>
      </c>
      <c r="C57" s="27">
        <f>Saisie!A121</f>
        <v>0</v>
      </c>
      <c r="D57" s="27">
        <f>Saisie!B121</f>
        <v>0</v>
      </c>
      <c r="E57" s="77" t="str">
        <f>Saisie!C121</f>
        <v/>
      </c>
      <c r="F57" s="28">
        <f>Saisie!D121</f>
        <v>0</v>
      </c>
      <c r="G57" s="27">
        <f>Saisie!E121</f>
        <v>0</v>
      </c>
      <c r="H57" s="28" t="str">
        <f>Saisie!F121</f>
        <v/>
      </c>
      <c r="I57" s="29" t="str">
        <f>Saisie!G121</f>
        <v/>
      </c>
      <c r="J57" s="28" t="str">
        <f>Saisie!H121</f>
        <v/>
      </c>
      <c r="K57" s="28">
        <f>Saisie!I121</f>
        <v>0</v>
      </c>
      <c r="L57" s="27">
        <f>Saisie!J121</f>
        <v>0</v>
      </c>
      <c r="M57" s="28" t="str">
        <f>Saisie!K121</f>
        <v/>
      </c>
      <c r="N57" s="29" t="str">
        <f>Saisie!L121</f>
        <v/>
      </c>
      <c r="O57" s="28" t="str">
        <f>Saisie!M121</f>
        <v/>
      </c>
      <c r="P57" s="28">
        <f>Saisie!N121</f>
        <v>0</v>
      </c>
      <c r="Q57" s="27">
        <f>Saisie!O121</f>
        <v>0</v>
      </c>
      <c r="R57" s="28" t="str">
        <f>Saisie!P121</f>
        <v/>
      </c>
      <c r="S57" s="29" t="str">
        <f>Saisie!Q121</f>
        <v/>
      </c>
      <c r="T57" s="28" t="str">
        <f>Saisie!R121</f>
        <v/>
      </c>
      <c r="U57" s="28">
        <f>Saisie!S121</f>
        <v>0</v>
      </c>
      <c r="V57" s="27">
        <f>Saisie!T121</f>
        <v>0</v>
      </c>
      <c r="W57" s="28" t="str">
        <f>Saisie!U121</f>
        <v/>
      </c>
      <c r="X57" s="29" t="str">
        <f>Saisie!V121</f>
        <v/>
      </c>
      <c r="Y57" s="28" t="str">
        <f>Saisie!W121</f>
        <v/>
      </c>
      <c r="Z57" s="28" t="str">
        <f>Saisie!X121</f>
        <v/>
      </c>
      <c r="AA57" s="27" t="str">
        <f>Saisie!Y121</f>
        <v/>
      </c>
      <c r="AB57" s="28" t="str">
        <f>Saisie!Z121</f>
        <v/>
      </c>
      <c r="AC57" s="29" t="str">
        <f>Saisie!AA121</f>
        <v/>
      </c>
      <c r="AD57" s="28" t="str">
        <f>Saisie!AB121</f>
        <v/>
      </c>
    </row>
    <row r="58" spans="1:30" x14ac:dyDescent="0.2">
      <c r="A58" s="25">
        <v>7</v>
      </c>
      <c r="B58" s="26" t="str">
        <f>Poster!A41</f>
        <v>SLD-EHPAD</v>
      </c>
      <c r="C58" s="27">
        <f>Saisie!A122</f>
        <v>0</v>
      </c>
      <c r="D58" s="27">
        <f>Saisie!B122</f>
        <v>0</v>
      </c>
      <c r="E58" s="77" t="str">
        <f>Saisie!C122</f>
        <v/>
      </c>
      <c r="F58" s="28">
        <f>Saisie!D122</f>
        <v>0</v>
      </c>
      <c r="G58" s="27">
        <f>Saisie!E122</f>
        <v>0</v>
      </c>
      <c r="H58" s="28" t="str">
        <f>Saisie!F122</f>
        <v/>
      </c>
      <c r="I58" s="29" t="str">
        <f>Saisie!G122</f>
        <v/>
      </c>
      <c r="J58" s="28" t="str">
        <f>Saisie!H122</f>
        <v/>
      </c>
      <c r="K58" s="28">
        <f>Saisie!I122</f>
        <v>0</v>
      </c>
      <c r="L58" s="27">
        <f>Saisie!J122</f>
        <v>0</v>
      </c>
      <c r="M58" s="28" t="str">
        <f>Saisie!K122</f>
        <v/>
      </c>
      <c r="N58" s="29" t="str">
        <f>Saisie!L122</f>
        <v/>
      </c>
      <c r="O58" s="28" t="str">
        <f>Saisie!M122</f>
        <v/>
      </c>
      <c r="P58" s="28">
        <f>Saisie!N122</f>
        <v>0</v>
      </c>
      <c r="Q58" s="27">
        <f>Saisie!O122</f>
        <v>0</v>
      </c>
      <c r="R58" s="28" t="str">
        <f>Saisie!P122</f>
        <v/>
      </c>
      <c r="S58" s="29" t="str">
        <f>Saisie!Q122</f>
        <v/>
      </c>
      <c r="T58" s="28" t="str">
        <f>Saisie!R122</f>
        <v/>
      </c>
      <c r="U58" s="28">
        <f>Saisie!S122</f>
        <v>0</v>
      </c>
      <c r="V58" s="27">
        <f>Saisie!T122</f>
        <v>0</v>
      </c>
      <c r="W58" s="28" t="str">
        <f>Saisie!U122</f>
        <v/>
      </c>
      <c r="X58" s="29" t="str">
        <f>Saisie!V122</f>
        <v/>
      </c>
      <c r="Y58" s="28" t="str">
        <f>Saisie!W122</f>
        <v/>
      </c>
      <c r="Z58" s="28" t="str">
        <f>Saisie!X122</f>
        <v/>
      </c>
      <c r="AA58" s="27" t="str">
        <f>Saisie!Y122</f>
        <v/>
      </c>
      <c r="AB58" s="28" t="str">
        <f>Saisie!Z122</f>
        <v/>
      </c>
      <c r="AC58" s="29" t="str">
        <f>Saisie!AA122</f>
        <v/>
      </c>
      <c r="AD58" s="28" t="str">
        <f>Saisie!AB122</f>
        <v/>
      </c>
    </row>
    <row r="59" spans="1:30" x14ac:dyDescent="0.2">
      <c r="A59" s="25">
        <v>8</v>
      </c>
      <c r="B59" s="26" t="str">
        <f>Poster!A41</f>
        <v>SLD-EHPAD</v>
      </c>
      <c r="C59" s="27">
        <f>Saisie!A123</f>
        <v>0</v>
      </c>
      <c r="D59" s="27">
        <f>Saisie!B123</f>
        <v>0</v>
      </c>
      <c r="E59" s="77" t="str">
        <f>Saisie!C123</f>
        <v/>
      </c>
      <c r="F59" s="28">
        <f>Saisie!D123</f>
        <v>0</v>
      </c>
      <c r="G59" s="27">
        <f>Saisie!E123</f>
        <v>0</v>
      </c>
      <c r="H59" s="28" t="str">
        <f>Saisie!F123</f>
        <v/>
      </c>
      <c r="I59" s="29" t="str">
        <f>Saisie!G123</f>
        <v/>
      </c>
      <c r="J59" s="28" t="str">
        <f>Saisie!H123</f>
        <v/>
      </c>
      <c r="K59" s="28">
        <f>Saisie!I123</f>
        <v>0</v>
      </c>
      <c r="L59" s="27">
        <f>Saisie!J123</f>
        <v>0</v>
      </c>
      <c r="M59" s="28" t="str">
        <f>Saisie!K123</f>
        <v/>
      </c>
      <c r="N59" s="29" t="str">
        <f>Saisie!L123</f>
        <v/>
      </c>
      <c r="O59" s="28" t="str">
        <f>Saisie!M123</f>
        <v/>
      </c>
      <c r="P59" s="28">
        <f>Saisie!N123</f>
        <v>0</v>
      </c>
      <c r="Q59" s="27">
        <f>Saisie!O123</f>
        <v>0</v>
      </c>
      <c r="R59" s="28" t="str">
        <f>Saisie!P123</f>
        <v/>
      </c>
      <c r="S59" s="29" t="str">
        <f>Saisie!Q123</f>
        <v/>
      </c>
      <c r="T59" s="28" t="str">
        <f>Saisie!R123</f>
        <v/>
      </c>
      <c r="U59" s="28">
        <f>Saisie!S123</f>
        <v>0</v>
      </c>
      <c r="V59" s="27">
        <f>Saisie!T123</f>
        <v>0</v>
      </c>
      <c r="W59" s="28" t="str">
        <f>Saisie!U123</f>
        <v/>
      </c>
      <c r="X59" s="29" t="str">
        <f>Saisie!V123</f>
        <v/>
      </c>
      <c r="Y59" s="28" t="str">
        <f>Saisie!W123</f>
        <v/>
      </c>
      <c r="Z59" s="28" t="str">
        <f>Saisie!X123</f>
        <v/>
      </c>
      <c r="AA59" s="27" t="str">
        <f>Saisie!Y123</f>
        <v/>
      </c>
      <c r="AB59" s="28" t="str">
        <f>Saisie!Z123</f>
        <v/>
      </c>
      <c r="AC59" s="29" t="str">
        <f>Saisie!AA123</f>
        <v/>
      </c>
      <c r="AD59" s="28" t="str">
        <f>Saisie!AB123</f>
        <v/>
      </c>
    </row>
    <row r="60" spans="1:30" x14ac:dyDescent="0.2">
      <c r="A60" s="25">
        <v>9</v>
      </c>
      <c r="B60" s="26" t="str">
        <f>Poster!A41</f>
        <v>SLD-EHPAD</v>
      </c>
      <c r="C60" s="27">
        <f>Saisie!A124</f>
        <v>0</v>
      </c>
      <c r="D60" s="27">
        <f>Saisie!B124</f>
        <v>0</v>
      </c>
      <c r="E60" s="77" t="str">
        <f>Saisie!C124</f>
        <v/>
      </c>
      <c r="F60" s="28">
        <f>Saisie!D124</f>
        <v>0</v>
      </c>
      <c r="G60" s="27">
        <f>Saisie!E124</f>
        <v>0</v>
      </c>
      <c r="H60" s="28" t="str">
        <f>Saisie!F124</f>
        <v/>
      </c>
      <c r="I60" s="29" t="str">
        <f>Saisie!G124</f>
        <v/>
      </c>
      <c r="J60" s="28" t="str">
        <f>Saisie!H124</f>
        <v/>
      </c>
      <c r="K60" s="28">
        <f>Saisie!I124</f>
        <v>0</v>
      </c>
      <c r="L60" s="27">
        <f>Saisie!J124</f>
        <v>0</v>
      </c>
      <c r="M60" s="28" t="str">
        <f>Saisie!K124</f>
        <v/>
      </c>
      <c r="N60" s="29" t="str">
        <f>Saisie!L124</f>
        <v/>
      </c>
      <c r="O60" s="28" t="str">
        <f>Saisie!M124</f>
        <v/>
      </c>
      <c r="P60" s="28">
        <f>Saisie!N124</f>
        <v>0</v>
      </c>
      <c r="Q60" s="27">
        <f>Saisie!O124</f>
        <v>0</v>
      </c>
      <c r="R60" s="28" t="str">
        <f>Saisie!P124</f>
        <v/>
      </c>
      <c r="S60" s="29" t="str">
        <f>Saisie!Q124</f>
        <v/>
      </c>
      <c r="T60" s="28" t="str">
        <f>Saisie!R124</f>
        <v/>
      </c>
      <c r="U60" s="28">
        <f>Saisie!S124</f>
        <v>0</v>
      </c>
      <c r="V60" s="27">
        <f>Saisie!T124</f>
        <v>0</v>
      </c>
      <c r="W60" s="28" t="str">
        <f>Saisie!U124</f>
        <v/>
      </c>
      <c r="X60" s="29" t="str">
        <f>Saisie!V124</f>
        <v/>
      </c>
      <c r="Y60" s="28" t="str">
        <f>Saisie!W124</f>
        <v/>
      </c>
      <c r="Z60" s="28" t="str">
        <f>Saisie!X124</f>
        <v/>
      </c>
      <c r="AA60" s="27" t="str">
        <f>Saisie!Y124</f>
        <v/>
      </c>
      <c r="AB60" s="28" t="str">
        <f>Saisie!Z124</f>
        <v/>
      </c>
      <c r="AC60" s="29" t="str">
        <f>Saisie!AA124</f>
        <v/>
      </c>
      <c r="AD60" s="28" t="str">
        <f>Saisie!AB124</f>
        <v/>
      </c>
    </row>
    <row r="61" spans="1:30" s="88" customFormat="1" x14ac:dyDescent="0.2">
      <c r="A61" s="82">
        <v>10</v>
      </c>
      <c r="B61" s="83" t="str">
        <f>Poster!A41</f>
        <v>SLD-EHPAD</v>
      </c>
      <c r="C61" s="84">
        <f>Saisie!A125</f>
        <v>0</v>
      </c>
      <c r="D61" s="84">
        <f>Saisie!B125</f>
        <v>0</v>
      </c>
      <c r="E61" s="85" t="str">
        <f>Saisie!C125</f>
        <v/>
      </c>
      <c r="F61" s="86">
        <f>Saisie!D125</f>
        <v>0</v>
      </c>
      <c r="G61" s="84">
        <f>Saisie!E125</f>
        <v>0</v>
      </c>
      <c r="H61" s="86" t="str">
        <f>Saisie!F125</f>
        <v/>
      </c>
      <c r="I61" s="87" t="str">
        <f>Saisie!G125</f>
        <v/>
      </c>
      <c r="J61" s="86" t="str">
        <f>Saisie!H125</f>
        <v/>
      </c>
      <c r="K61" s="86">
        <f>Saisie!I125</f>
        <v>0</v>
      </c>
      <c r="L61" s="84">
        <f>Saisie!J125</f>
        <v>0</v>
      </c>
      <c r="M61" s="86" t="str">
        <f>Saisie!K125</f>
        <v/>
      </c>
      <c r="N61" s="87" t="str">
        <f>Saisie!L125</f>
        <v/>
      </c>
      <c r="O61" s="86" t="str">
        <f>Saisie!M125</f>
        <v/>
      </c>
      <c r="P61" s="86">
        <f>Saisie!N125</f>
        <v>0</v>
      </c>
      <c r="Q61" s="84">
        <f>Saisie!O125</f>
        <v>0</v>
      </c>
      <c r="R61" s="86" t="str">
        <f>Saisie!P125</f>
        <v/>
      </c>
      <c r="S61" s="87" t="str">
        <f>Saisie!Q125</f>
        <v/>
      </c>
      <c r="T61" s="86" t="str">
        <f>Saisie!R125</f>
        <v/>
      </c>
      <c r="U61" s="86">
        <f>Saisie!S125</f>
        <v>0</v>
      </c>
      <c r="V61" s="84">
        <f>Saisie!T125</f>
        <v>0</v>
      </c>
      <c r="W61" s="86" t="str">
        <f>Saisie!U125</f>
        <v/>
      </c>
      <c r="X61" s="87" t="str">
        <f>Saisie!V125</f>
        <v/>
      </c>
      <c r="Y61" s="86" t="str">
        <f>Saisie!W125</f>
        <v/>
      </c>
      <c r="Z61" s="86" t="str">
        <f>Saisie!X125</f>
        <v/>
      </c>
      <c r="AA61" s="84" t="str">
        <f>Saisie!Y125</f>
        <v/>
      </c>
      <c r="AB61" s="86" t="str">
        <f>Saisie!Z125</f>
        <v/>
      </c>
      <c r="AC61" s="87" t="str">
        <f>Saisie!AA125</f>
        <v/>
      </c>
      <c r="AD61" s="86" t="str">
        <f>Saisie!AB125</f>
        <v/>
      </c>
    </row>
    <row r="62" spans="1:30" x14ac:dyDescent="0.2">
      <c r="A62" s="25">
        <v>1</v>
      </c>
      <c r="B62" s="26" t="str">
        <f>Poster!A42</f>
        <v>Autre</v>
      </c>
      <c r="C62" s="27">
        <f>Saisie!A141</f>
        <v>0</v>
      </c>
      <c r="D62" s="27">
        <f>Saisie!B141</f>
        <v>0</v>
      </c>
      <c r="E62" s="77" t="str">
        <f>Saisie!C141</f>
        <v/>
      </c>
      <c r="F62" s="28">
        <f>Saisie!D141</f>
        <v>0</v>
      </c>
      <c r="G62" s="27">
        <f>Saisie!E141</f>
        <v>0</v>
      </c>
      <c r="H62" s="28" t="str">
        <f>Saisie!F141</f>
        <v/>
      </c>
      <c r="I62" s="29" t="str">
        <f>Saisie!G141</f>
        <v/>
      </c>
      <c r="J62" s="28" t="str">
        <f>Saisie!H141</f>
        <v/>
      </c>
      <c r="K62" s="28">
        <f>Saisie!I141</f>
        <v>0</v>
      </c>
      <c r="L62" s="27">
        <f>Saisie!J141</f>
        <v>0</v>
      </c>
      <c r="M62" s="28" t="str">
        <f>Saisie!K141</f>
        <v/>
      </c>
      <c r="N62" s="29" t="str">
        <f>Saisie!L141</f>
        <v/>
      </c>
      <c r="O62" s="28" t="str">
        <f>Saisie!M141</f>
        <v/>
      </c>
      <c r="P62" s="28">
        <f>Saisie!N141</f>
        <v>0</v>
      </c>
      <c r="Q62" s="27">
        <f>Saisie!O141</f>
        <v>0</v>
      </c>
      <c r="R62" s="28" t="str">
        <f>Saisie!P141</f>
        <v/>
      </c>
      <c r="S62" s="29" t="str">
        <f>Saisie!Q141</f>
        <v/>
      </c>
      <c r="T62" s="28" t="str">
        <f>Saisie!R141</f>
        <v/>
      </c>
      <c r="U62" s="28">
        <f>Saisie!S141</f>
        <v>0</v>
      </c>
      <c r="V62" s="27">
        <f>Saisie!T141</f>
        <v>0</v>
      </c>
      <c r="W62" s="28" t="str">
        <f>Saisie!U141</f>
        <v/>
      </c>
      <c r="X62" s="29" t="str">
        <f>Saisie!V141</f>
        <v/>
      </c>
      <c r="Y62" s="28" t="str">
        <f>Saisie!W141</f>
        <v/>
      </c>
      <c r="Z62" s="28" t="str">
        <f>Saisie!X141</f>
        <v/>
      </c>
      <c r="AA62" s="27" t="str">
        <f>Saisie!Y141</f>
        <v/>
      </c>
      <c r="AB62" s="28" t="str">
        <f>Saisie!Z141</f>
        <v/>
      </c>
      <c r="AC62" s="29" t="str">
        <f>Saisie!AA141</f>
        <v/>
      </c>
      <c r="AD62" s="28" t="str">
        <f>Saisie!AB141</f>
        <v/>
      </c>
    </row>
    <row r="63" spans="1:30" x14ac:dyDescent="0.2">
      <c r="A63" s="25">
        <v>2</v>
      </c>
      <c r="B63" s="26" t="str">
        <f>Poster!A42</f>
        <v>Autre</v>
      </c>
      <c r="C63" s="27">
        <f>Saisie!A142</f>
        <v>0</v>
      </c>
      <c r="D63" s="27">
        <f>Saisie!B142</f>
        <v>0</v>
      </c>
      <c r="E63" s="77" t="str">
        <f>Saisie!C142</f>
        <v/>
      </c>
      <c r="F63" s="28">
        <f>Saisie!D142</f>
        <v>0</v>
      </c>
      <c r="G63" s="27">
        <f>Saisie!E142</f>
        <v>0</v>
      </c>
      <c r="H63" s="28" t="str">
        <f>Saisie!F142</f>
        <v/>
      </c>
      <c r="I63" s="29" t="str">
        <f>Saisie!G142</f>
        <v/>
      </c>
      <c r="J63" s="28" t="str">
        <f>Saisie!H142</f>
        <v/>
      </c>
      <c r="K63" s="28">
        <f>Saisie!I142</f>
        <v>0</v>
      </c>
      <c r="L63" s="27">
        <f>Saisie!J142</f>
        <v>0</v>
      </c>
      <c r="M63" s="28" t="str">
        <f>Saisie!K142</f>
        <v/>
      </c>
      <c r="N63" s="29" t="str">
        <f>Saisie!L142</f>
        <v/>
      </c>
      <c r="O63" s="28" t="str">
        <f>Saisie!M142</f>
        <v/>
      </c>
      <c r="P63" s="28">
        <f>Saisie!N142</f>
        <v>0</v>
      </c>
      <c r="Q63" s="27">
        <f>Saisie!O142</f>
        <v>0</v>
      </c>
      <c r="R63" s="28" t="str">
        <f>Saisie!P142</f>
        <v/>
      </c>
      <c r="S63" s="29" t="str">
        <f>Saisie!Q142</f>
        <v/>
      </c>
      <c r="T63" s="28" t="str">
        <f>Saisie!R142</f>
        <v/>
      </c>
      <c r="U63" s="28">
        <f>Saisie!S142</f>
        <v>0</v>
      </c>
      <c r="V63" s="27">
        <f>Saisie!T142</f>
        <v>0</v>
      </c>
      <c r="W63" s="28" t="str">
        <f>Saisie!U142</f>
        <v/>
      </c>
      <c r="X63" s="29" t="str">
        <f>Saisie!V142</f>
        <v/>
      </c>
      <c r="Y63" s="28" t="str">
        <f>Saisie!W142</f>
        <v/>
      </c>
      <c r="Z63" s="28" t="str">
        <f>Saisie!X142</f>
        <v/>
      </c>
      <c r="AA63" s="27" t="str">
        <f>Saisie!Y142</f>
        <v/>
      </c>
      <c r="AB63" s="28" t="str">
        <f>Saisie!Z142</f>
        <v/>
      </c>
      <c r="AC63" s="29" t="str">
        <f>Saisie!AA142</f>
        <v/>
      </c>
      <c r="AD63" s="28" t="str">
        <f>Saisie!AB142</f>
        <v/>
      </c>
    </row>
    <row r="64" spans="1:30" x14ac:dyDescent="0.2">
      <c r="A64" s="25">
        <v>3</v>
      </c>
      <c r="B64" s="26" t="str">
        <f>Poster!A42</f>
        <v>Autre</v>
      </c>
      <c r="C64" s="27">
        <f>Saisie!A143</f>
        <v>0</v>
      </c>
      <c r="D64" s="27">
        <f>Saisie!B143</f>
        <v>0</v>
      </c>
      <c r="E64" s="77" t="str">
        <f>Saisie!C143</f>
        <v/>
      </c>
      <c r="F64" s="28">
        <f>Saisie!D143</f>
        <v>0</v>
      </c>
      <c r="G64" s="27">
        <f>Saisie!E143</f>
        <v>0</v>
      </c>
      <c r="H64" s="28" t="str">
        <f>Saisie!F143</f>
        <v/>
      </c>
      <c r="I64" s="29" t="str">
        <f>Saisie!G143</f>
        <v/>
      </c>
      <c r="J64" s="28" t="str">
        <f>Saisie!H143</f>
        <v/>
      </c>
      <c r="K64" s="28">
        <f>Saisie!I143</f>
        <v>0</v>
      </c>
      <c r="L64" s="27">
        <f>Saisie!J143</f>
        <v>0</v>
      </c>
      <c r="M64" s="28" t="str">
        <f>Saisie!K143</f>
        <v/>
      </c>
      <c r="N64" s="29" t="str">
        <f>Saisie!L143</f>
        <v/>
      </c>
      <c r="O64" s="28" t="str">
        <f>Saisie!M143</f>
        <v/>
      </c>
      <c r="P64" s="28">
        <f>Saisie!N143</f>
        <v>0</v>
      </c>
      <c r="Q64" s="27">
        <f>Saisie!O143</f>
        <v>0</v>
      </c>
      <c r="R64" s="28" t="str">
        <f>Saisie!P143</f>
        <v/>
      </c>
      <c r="S64" s="29" t="str">
        <f>Saisie!Q143</f>
        <v/>
      </c>
      <c r="T64" s="28" t="str">
        <f>Saisie!R143</f>
        <v/>
      </c>
      <c r="U64" s="28">
        <f>Saisie!S143</f>
        <v>0</v>
      </c>
      <c r="V64" s="27">
        <f>Saisie!T143</f>
        <v>0</v>
      </c>
      <c r="W64" s="28" t="str">
        <f>Saisie!U143</f>
        <v/>
      </c>
      <c r="X64" s="29" t="str">
        <f>Saisie!V143</f>
        <v/>
      </c>
      <c r="Y64" s="28" t="str">
        <f>Saisie!W143</f>
        <v/>
      </c>
      <c r="Z64" s="28" t="str">
        <f>Saisie!X143</f>
        <v/>
      </c>
      <c r="AA64" s="27" t="str">
        <f>Saisie!Y143</f>
        <v/>
      </c>
      <c r="AB64" s="28" t="str">
        <f>Saisie!Z143</f>
        <v/>
      </c>
      <c r="AC64" s="29" t="str">
        <f>Saisie!AA143</f>
        <v/>
      </c>
      <c r="AD64" s="28" t="str">
        <f>Saisie!AB143</f>
        <v/>
      </c>
    </row>
    <row r="65" spans="1:30" x14ac:dyDescent="0.2">
      <c r="A65" s="25">
        <v>4</v>
      </c>
      <c r="B65" s="26" t="str">
        <f>Poster!A42</f>
        <v>Autre</v>
      </c>
      <c r="C65" s="27">
        <f>Saisie!A144</f>
        <v>0</v>
      </c>
      <c r="D65" s="27">
        <f>Saisie!B144</f>
        <v>0</v>
      </c>
      <c r="E65" s="77" t="str">
        <f>Saisie!C144</f>
        <v/>
      </c>
      <c r="F65" s="28">
        <f>Saisie!D144</f>
        <v>0</v>
      </c>
      <c r="G65" s="27">
        <f>Saisie!E144</f>
        <v>0</v>
      </c>
      <c r="H65" s="28" t="str">
        <f>Saisie!F144</f>
        <v/>
      </c>
      <c r="I65" s="29" t="str">
        <f>Saisie!G144</f>
        <v/>
      </c>
      <c r="J65" s="28" t="str">
        <f>Saisie!H144</f>
        <v/>
      </c>
      <c r="K65" s="28">
        <f>Saisie!I144</f>
        <v>0</v>
      </c>
      <c r="L65" s="27">
        <f>Saisie!J144</f>
        <v>0</v>
      </c>
      <c r="M65" s="28" t="str">
        <f>Saisie!K144</f>
        <v/>
      </c>
      <c r="N65" s="29" t="str">
        <f>Saisie!L144</f>
        <v/>
      </c>
      <c r="O65" s="28" t="str">
        <f>Saisie!M144</f>
        <v/>
      </c>
      <c r="P65" s="28">
        <f>Saisie!N144</f>
        <v>0</v>
      </c>
      <c r="Q65" s="27">
        <f>Saisie!O144</f>
        <v>0</v>
      </c>
      <c r="R65" s="28" t="str">
        <f>Saisie!P144</f>
        <v/>
      </c>
      <c r="S65" s="29" t="str">
        <f>Saisie!Q144</f>
        <v/>
      </c>
      <c r="T65" s="28" t="str">
        <f>Saisie!R144</f>
        <v/>
      </c>
      <c r="U65" s="28">
        <f>Saisie!S144</f>
        <v>0</v>
      </c>
      <c r="V65" s="27">
        <f>Saisie!T144</f>
        <v>0</v>
      </c>
      <c r="W65" s="28" t="str">
        <f>Saisie!U144</f>
        <v/>
      </c>
      <c r="X65" s="29" t="str">
        <f>Saisie!V144</f>
        <v/>
      </c>
      <c r="Y65" s="28" t="str">
        <f>Saisie!W144</f>
        <v/>
      </c>
      <c r="Z65" s="28" t="str">
        <f>Saisie!X144</f>
        <v/>
      </c>
      <c r="AA65" s="27" t="str">
        <f>Saisie!Y144</f>
        <v/>
      </c>
      <c r="AB65" s="28" t="str">
        <f>Saisie!Z144</f>
        <v/>
      </c>
      <c r="AC65" s="29" t="str">
        <f>Saisie!AA144</f>
        <v/>
      </c>
      <c r="AD65" s="28" t="str">
        <f>Saisie!AB144</f>
        <v/>
      </c>
    </row>
    <row r="66" spans="1:30" x14ac:dyDescent="0.2">
      <c r="A66" s="25">
        <v>5</v>
      </c>
      <c r="B66" s="26" t="str">
        <f>Poster!A42</f>
        <v>Autre</v>
      </c>
      <c r="C66" s="27">
        <f>Saisie!A145</f>
        <v>0</v>
      </c>
      <c r="D66" s="27">
        <f>Saisie!B145</f>
        <v>0</v>
      </c>
      <c r="E66" s="77" t="str">
        <f>Saisie!C145</f>
        <v/>
      </c>
      <c r="F66" s="28">
        <f>Saisie!D145</f>
        <v>0</v>
      </c>
      <c r="G66" s="27">
        <f>Saisie!E145</f>
        <v>0</v>
      </c>
      <c r="H66" s="28" t="str">
        <f>Saisie!F145</f>
        <v/>
      </c>
      <c r="I66" s="29" t="str">
        <f>Saisie!G145</f>
        <v/>
      </c>
      <c r="J66" s="28" t="str">
        <f>Saisie!H145</f>
        <v/>
      </c>
      <c r="K66" s="28">
        <f>Saisie!I145</f>
        <v>0</v>
      </c>
      <c r="L66" s="27">
        <f>Saisie!J145</f>
        <v>0</v>
      </c>
      <c r="M66" s="28" t="str">
        <f>Saisie!K145</f>
        <v/>
      </c>
      <c r="N66" s="29" t="str">
        <f>Saisie!L145</f>
        <v/>
      </c>
      <c r="O66" s="28" t="str">
        <f>Saisie!M145</f>
        <v/>
      </c>
      <c r="P66" s="28">
        <f>Saisie!N145</f>
        <v>0</v>
      </c>
      <c r="Q66" s="27">
        <f>Saisie!O145</f>
        <v>0</v>
      </c>
      <c r="R66" s="28" t="str">
        <f>Saisie!P145</f>
        <v/>
      </c>
      <c r="S66" s="29" t="str">
        <f>Saisie!Q145</f>
        <v/>
      </c>
      <c r="T66" s="28" t="str">
        <f>Saisie!R145</f>
        <v/>
      </c>
      <c r="U66" s="28">
        <f>Saisie!S145</f>
        <v>0</v>
      </c>
      <c r="V66" s="27">
        <f>Saisie!T145</f>
        <v>0</v>
      </c>
      <c r="W66" s="28" t="str">
        <f>Saisie!U145</f>
        <v/>
      </c>
      <c r="X66" s="29" t="str">
        <f>Saisie!V145</f>
        <v/>
      </c>
      <c r="Y66" s="28" t="str">
        <f>Saisie!W145</f>
        <v/>
      </c>
      <c r="Z66" s="28" t="str">
        <f>Saisie!X145</f>
        <v/>
      </c>
      <c r="AA66" s="27" t="str">
        <f>Saisie!Y145</f>
        <v/>
      </c>
      <c r="AB66" s="28" t="str">
        <f>Saisie!Z145</f>
        <v/>
      </c>
      <c r="AC66" s="29" t="str">
        <f>Saisie!AA145</f>
        <v/>
      </c>
      <c r="AD66" s="28" t="str">
        <f>Saisie!AB145</f>
        <v/>
      </c>
    </row>
    <row r="67" spans="1:30" x14ac:dyDescent="0.2">
      <c r="A67" s="25">
        <v>6</v>
      </c>
      <c r="B67" s="26" t="str">
        <f>Poster!A42</f>
        <v>Autre</v>
      </c>
      <c r="C67" s="27">
        <f>Saisie!A146</f>
        <v>0</v>
      </c>
      <c r="D67" s="27">
        <f>Saisie!B146</f>
        <v>0</v>
      </c>
      <c r="E67" s="77" t="str">
        <f>Saisie!C146</f>
        <v/>
      </c>
      <c r="F67" s="28">
        <f>Saisie!D146</f>
        <v>0</v>
      </c>
      <c r="G67" s="27">
        <f>Saisie!E146</f>
        <v>0</v>
      </c>
      <c r="H67" s="28" t="str">
        <f>Saisie!F146</f>
        <v/>
      </c>
      <c r="I67" s="29" t="str">
        <f>Saisie!G146</f>
        <v/>
      </c>
      <c r="J67" s="28" t="str">
        <f>Saisie!H146</f>
        <v/>
      </c>
      <c r="K67" s="28">
        <f>Saisie!I146</f>
        <v>0</v>
      </c>
      <c r="L67" s="27">
        <f>Saisie!J146</f>
        <v>0</v>
      </c>
      <c r="M67" s="28" t="str">
        <f>Saisie!K146</f>
        <v/>
      </c>
      <c r="N67" s="29" t="str">
        <f>Saisie!L146</f>
        <v/>
      </c>
      <c r="O67" s="28" t="str">
        <f>Saisie!M146</f>
        <v/>
      </c>
      <c r="P67" s="28">
        <f>Saisie!N146</f>
        <v>0</v>
      </c>
      <c r="Q67" s="27">
        <f>Saisie!O146</f>
        <v>0</v>
      </c>
      <c r="R67" s="28" t="str">
        <f>Saisie!P146</f>
        <v/>
      </c>
      <c r="S67" s="29" t="str">
        <f>Saisie!Q146</f>
        <v/>
      </c>
      <c r="T67" s="28" t="str">
        <f>Saisie!R146</f>
        <v/>
      </c>
      <c r="U67" s="28">
        <f>Saisie!S146</f>
        <v>0</v>
      </c>
      <c r="V67" s="27">
        <f>Saisie!T146</f>
        <v>0</v>
      </c>
      <c r="W67" s="28" t="str">
        <f>Saisie!U146</f>
        <v/>
      </c>
      <c r="X67" s="29" t="str">
        <f>Saisie!V146</f>
        <v/>
      </c>
      <c r="Y67" s="28" t="str">
        <f>Saisie!W146</f>
        <v/>
      </c>
      <c r="Z67" s="28" t="str">
        <f>Saisie!X146</f>
        <v/>
      </c>
      <c r="AA67" s="27" t="str">
        <f>Saisie!Y146</f>
        <v/>
      </c>
      <c r="AB67" s="28" t="str">
        <f>Saisie!Z146</f>
        <v/>
      </c>
      <c r="AC67" s="29" t="str">
        <f>Saisie!AA146</f>
        <v/>
      </c>
      <c r="AD67" s="28" t="str">
        <f>Saisie!AB146</f>
        <v/>
      </c>
    </row>
    <row r="68" spans="1:30" x14ac:dyDescent="0.2">
      <c r="A68" s="25">
        <v>7</v>
      </c>
      <c r="B68" s="26" t="str">
        <f>Poster!A42</f>
        <v>Autre</v>
      </c>
      <c r="C68" s="27">
        <f>Saisie!A147</f>
        <v>0</v>
      </c>
      <c r="D68" s="27">
        <f>Saisie!B147</f>
        <v>0</v>
      </c>
      <c r="E68" s="77" t="str">
        <f>Saisie!C147</f>
        <v/>
      </c>
      <c r="F68" s="28">
        <f>Saisie!D147</f>
        <v>0</v>
      </c>
      <c r="G68" s="27">
        <f>Saisie!E147</f>
        <v>0</v>
      </c>
      <c r="H68" s="28" t="str">
        <f>Saisie!F147</f>
        <v/>
      </c>
      <c r="I68" s="29" t="str">
        <f>Saisie!G147</f>
        <v/>
      </c>
      <c r="J68" s="28" t="str">
        <f>Saisie!H147</f>
        <v/>
      </c>
      <c r="K68" s="28">
        <f>Saisie!I147</f>
        <v>0</v>
      </c>
      <c r="L68" s="27">
        <f>Saisie!J147</f>
        <v>0</v>
      </c>
      <c r="M68" s="28" t="str">
        <f>Saisie!K147</f>
        <v/>
      </c>
      <c r="N68" s="29" t="str">
        <f>Saisie!L147</f>
        <v/>
      </c>
      <c r="O68" s="28" t="str">
        <f>Saisie!M147</f>
        <v/>
      </c>
      <c r="P68" s="28">
        <f>Saisie!N147</f>
        <v>0</v>
      </c>
      <c r="Q68" s="27">
        <f>Saisie!O147</f>
        <v>0</v>
      </c>
      <c r="R68" s="28" t="str">
        <f>Saisie!P147</f>
        <v/>
      </c>
      <c r="S68" s="29" t="str">
        <f>Saisie!Q147</f>
        <v/>
      </c>
      <c r="T68" s="28" t="str">
        <f>Saisie!R147</f>
        <v/>
      </c>
      <c r="U68" s="28">
        <f>Saisie!S147</f>
        <v>0</v>
      </c>
      <c r="V68" s="27">
        <f>Saisie!T147</f>
        <v>0</v>
      </c>
      <c r="W68" s="28" t="str">
        <f>Saisie!U147</f>
        <v/>
      </c>
      <c r="X68" s="29" t="str">
        <f>Saisie!V147</f>
        <v/>
      </c>
      <c r="Y68" s="28" t="str">
        <f>Saisie!W147</f>
        <v/>
      </c>
      <c r="Z68" s="28" t="str">
        <f>Saisie!X147</f>
        <v/>
      </c>
      <c r="AA68" s="27" t="str">
        <f>Saisie!Y147</f>
        <v/>
      </c>
      <c r="AB68" s="28" t="str">
        <f>Saisie!Z147</f>
        <v/>
      </c>
      <c r="AC68" s="29" t="str">
        <f>Saisie!AA147</f>
        <v/>
      </c>
      <c r="AD68" s="28" t="str">
        <f>Saisie!AB147</f>
        <v/>
      </c>
    </row>
    <row r="69" spans="1:30" x14ac:dyDescent="0.2">
      <c r="A69" s="25">
        <v>8</v>
      </c>
      <c r="B69" s="26" t="str">
        <f>Poster!A42</f>
        <v>Autre</v>
      </c>
      <c r="C69" s="27">
        <f>Saisie!A148</f>
        <v>0</v>
      </c>
      <c r="D69" s="27">
        <f>Saisie!B148</f>
        <v>0</v>
      </c>
      <c r="E69" s="77" t="str">
        <f>Saisie!C148</f>
        <v/>
      </c>
      <c r="F69" s="28">
        <f>Saisie!D148</f>
        <v>0</v>
      </c>
      <c r="G69" s="27">
        <f>Saisie!E148</f>
        <v>0</v>
      </c>
      <c r="H69" s="28" t="str">
        <f>Saisie!F148</f>
        <v/>
      </c>
      <c r="I69" s="29" t="str">
        <f>Saisie!G148</f>
        <v/>
      </c>
      <c r="J69" s="28" t="str">
        <f>Saisie!H148</f>
        <v/>
      </c>
      <c r="K69" s="28">
        <f>Saisie!I148</f>
        <v>0</v>
      </c>
      <c r="L69" s="27">
        <f>Saisie!J148</f>
        <v>0</v>
      </c>
      <c r="M69" s="28" t="str">
        <f>Saisie!K148</f>
        <v/>
      </c>
      <c r="N69" s="29" t="str">
        <f>Saisie!L148</f>
        <v/>
      </c>
      <c r="O69" s="28" t="str">
        <f>Saisie!M148</f>
        <v/>
      </c>
      <c r="P69" s="28">
        <f>Saisie!N148</f>
        <v>0</v>
      </c>
      <c r="Q69" s="27">
        <f>Saisie!O148</f>
        <v>0</v>
      </c>
      <c r="R69" s="28" t="str">
        <f>Saisie!P148</f>
        <v/>
      </c>
      <c r="S69" s="29" t="str">
        <f>Saisie!Q148</f>
        <v/>
      </c>
      <c r="T69" s="28" t="str">
        <f>Saisie!R148</f>
        <v/>
      </c>
      <c r="U69" s="28">
        <f>Saisie!S148</f>
        <v>0</v>
      </c>
      <c r="V69" s="27">
        <f>Saisie!T148</f>
        <v>0</v>
      </c>
      <c r="W69" s="28" t="str">
        <f>Saisie!U148</f>
        <v/>
      </c>
      <c r="X69" s="29" t="str">
        <f>Saisie!V148</f>
        <v/>
      </c>
      <c r="Y69" s="28" t="str">
        <f>Saisie!W148</f>
        <v/>
      </c>
      <c r="Z69" s="28" t="str">
        <f>Saisie!X148</f>
        <v/>
      </c>
      <c r="AA69" s="27" t="str">
        <f>Saisie!Y148</f>
        <v/>
      </c>
      <c r="AB69" s="28" t="str">
        <f>Saisie!Z148</f>
        <v/>
      </c>
      <c r="AC69" s="29" t="str">
        <f>Saisie!AA148</f>
        <v/>
      </c>
      <c r="AD69" s="28" t="str">
        <f>Saisie!AB148</f>
        <v/>
      </c>
    </row>
    <row r="70" spans="1:30" x14ac:dyDescent="0.2">
      <c r="A70" s="25">
        <v>9</v>
      </c>
      <c r="B70" s="26" t="str">
        <f>Poster!A42</f>
        <v>Autre</v>
      </c>
      <c r="C70" s="27">
        <f>Saisie!A149</f>
        <v>0</v>
      </c>
      <c r="D70" s="27">
        <f>Saisie!B149</f>
        <v>0</v>
      </c>
      <c r="E70" s="77" t="str">
        <f>Saisie!C149</f>
        <v/>
      </c>
      <c r="F70" s="28">
        <f>Saisie!D149</f>
        <v>0</v>
      </c>
      <c r="G70" s="27">
        <f>Saisie!E149</f>
        <v>0</v>
      </c>
      <c r="H70" s="28" t="str">
        <f>Saisie!F149</f>
        <v/>
      </c>
      <c r="I70" s="29" t="str">
        <f>Saisie!G149</f>
        <v/>
      </c>
      <c r="J70" s="28" t="str">
        <f>Saisie!H149</f>
        <v/>
      </c>
      <c r="K70" s="28">
        <f>Saisie!I149</f>
        <v>0</v>
      </c>
      <c r="L70" s="27">
        <f>Saisie!J149</f>
        <v>0</v>
      </c>
      <c r="M70" s="28" t="str">
        <f>Saisie!K149</f>
        <v/>
      </c>
      <c r="N70" s="29" t="str">
        <f>Saisie!L149</f>
        <v/>
      </c>
      <c r="O70" s="28" t="str">
        <f>Saisie!M149</f>
        <v/>
      </c>
      <c r="P70" s="28">
        <f>Saisie!N149</f>
        <v>0</v>
      </c>
      <c r="Q70" s="27">
        <f>Saisie!O149</f>
        <v>0</v>
      </c>
      <c r="R70" s="28" t="str">
        <f>Saisie!P149</f>
        <v/>
      </c>
      <c r="S70" s="29" t="str">
        <f>Saisie!Q149</f>
        <v/>
      </c>
      <c r="T70" s="28" t="str">
        <f>Saisie!R149</f>
        <v/>
      </c>
      <c r="U70" s="28">
        <f>Saisie!S149</f>
        <v>0</v>
      </c>
      <c r="V70" s="27">
        <f>Saisie!T149</f>
        <v>0</v>
      </c>
      <c r="W70" s="28" t="str">
        <f>Saisie!U149</f>
        <v/>
      </c>
      <c r="X70" s="29" t="str">
        <f>Saisie!V149</f>
        <v/>
      </c>
      <c r="Y70" s="28" t="str">
        <f>Saisie!W149</f>
        <v/>
      </c>
      <c r="Z70" s="28" t="str">
        <f>Saisie!X149</f>
        <v/>
      </c>
      <c r="AA70" s="27" t="str">
        <f>Saisie!Y149</f>
        <v/>
      </c>
      <c r="AB70" s="28" t="str">
        <f>Saisie!Z149</f>
        <v/>
      </c>
      <c r="AC70" s="29" t="str">
        <f>Saisie!AA149</f>
        <v/>
      </c>
      <c r="AD70" s="28" t="str">
        <f>Saisie!AB149</f>
        <v/>
      </c>
    </row>
    <row r="71" spans="1:30" s="88" customFormat="1" x14ac:dyDescent="0.2">
      <c r="A71" s="82">
        <v>10</v>
      </c>
      <c r="B71" s="83" t="str">
        <f>Poster!A42</f>
        <v>Autre</v>
      </c>
      <c r="C71" s="84">
        <f>Saisie!A150</f>
        <v>0</v>
      </c>
      <c r="D71" s="84">
        <f>Saisie!B150</f>
        <v>0</v>
      </c>
      <c r="E71" s="85" t="str">
        <f>Saisie!C150</f>
        <v/>
      </c>
      <c r="F71" s="86">
        <f>Saisie!D150</f>
        <v>0</v>
      </c>
      <c r="G71" s="84">
        <f>Saisie!E150</f>
        <v>0</v>
      </c>
      <c r="H71" s="86" t="str">
        <f>Saisie!F150</f>
        <v/>
      </c>
      <c r="I71" s="87" t="str">
        <f>Saisie!G150</f>
        <v/>
      </c>
      <c r="J71" s="86" t="str">
        <f>Saisie!H150</f>
        <v/>
      </c>
      <c r="K71" s="86">
        <f>Saisie!I150</f>
        <v>0</v>
      </c>
      <c r="L71" s="84">
        <f>Saisie!J150</f>
        <v>0</v>
      </c>
      <c r="M71" s="86" t="str">
        <f>Saisie!K150</f>
        <v/>
      </c>
      <c r="N71" s="87" t="str">
        <f>Saisie!L150</f>
        <v/>
      </c>
      <c r="O71" s="86" t="str">
        <f>Saisie!M150</f>
        <v/>
      </c>
      <c r="P71" s="86">
        <f>Saisie!N150</f>
        <v>0</v>
      </c>
      <c r="Q71" s="84">
        <f>Saisie!O150</f>
        <v>0</v>
      </c>
      <c r="R71" s="86" t="str">
        <f>Saisie!P150</f>
        <v/>
      </c>
      <c r="S71" s="87" t="str">
        <f>Saisie!Q150</f>
        <v/>
      </c>
      <c r="T71" s="86" t="str">
        <f>Saisie!R150</f>
        <v/>
      </c>
      <c r="U71" s="86">
        <f>Saisie!S150</f>
        <v>0</v>
      </c>
      <c r="V71" s="84">
        <f>Saisie!T150</f>
        <v>0</v>
      </c>
      <c r="W71" s="86" t="str">
        <f>Saisie!U150</f>
        <v/>
      </c>
      <c r="X71" s="87" t="str">
        <f>Saisie!V150</f>
        <v/>
      </c>
      <c r="Y71" s="86" t="str">
        <f>Saisie!W150</f>
        <v/>
      </c>
      <c r="Z71" s="86" t="str">
        <f>Saisie!X150</f>
        <v/>
      </c>
      <c r="AA71" s="84" t="str">
        <f>Saisie!Y150</f>
        <v/>
      </c>
      <c r="AB71" s="86" t="str">
        <f>Saisie!Z150</f>
        <v/>
      </c>
      <c r="AC71" s="87" t="str">
        <f>Saisie!AA150</f>
        <v/>
      </c>
      <c r="AD71" s="86" t="str">
        <f>Saisie!AB150</f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20</vt:i4>
      </vt:variant>
    </vt:vector>
  </HeadingPairs>
  <TitlesOfParts>
    <vt:vector size="24" baseType="lpstr">
      <vt:lpstr>Infos</vt:lpstr>
      <vt:lpstr>Saisie</vt:lpstr>
      <vt:lpstr>Poster</vt:lpstr>
      <vt:lpstr>bdd</vt:lpstr>
      <vt:lpstr>bdd_services</vt:lpstr>
      <vt:lpstr>choix_service</vt:lpstr>
      <vt:lpstr>dt_autre</vt:lpstr>
      <vt:lpstr>dt_chirurgie</vt:lpstr>
      <vt:lpstr>dt_go</vt:lpstr>
      <vt:lpstr>dt_medecine</vt:lpstr>
      <vt:lpstr>dt_rea</vt:lpstr>
      <vt:lpstr>dt_sld</vt:lpstr>
      <vt:lpstr>dt_ssr</vt:lpstr>
      <vt:lpstr>etab</vt:lpstr>
      <vt:lpstr>liste_autre</vt:lpstr>
      <vt:lpstr>liste_chirurgie</vt:lpstr>
      <vt:lpstr>liste_go</vt:lpstr>
      <vt:lpstr>liste_medecine</vt:lpstr>
      <vt:lpstr>liste_rea</vt:lpstr>
      <vt:lpstr>liste_sld</vt:lpstr>
      <vt:lpstr>liste_ssr</vt:lpstr>
      <vt:lpstr>saisie</vt:lpstr>
      <vt:lpstr>volume_friction</vt:lpstr>
      <vt:lpstr>Poster!Zone_d_impression</vt:lpstr>
    </vt:vector>
  </TitlesOfParts>
  <Company>CHRU Tours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DIH31643</dc:creator>
  <cp:lastModifiedBy>BORGEY FRANCE</cp:lastModifiedBy>
  <cp:lastPrinted>2019-12-20T11:21:34Z</cp:lastPrinted>
  <dcterms:created xsi:type="dcterms:W3CDTF">2017-05-02T10:24:17Z</dcterms:created>
  <dcterms:modified xsi:type="dcterms:W3CDTF">2019-12-20T11:21:51Z</dcterms:modified>
</cp:coreProperties>
</file>

<file path=suivi_versioning.xml>20052_1
</file>