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Pro201411srv150\metiers_rouen\DAP-DIRECTION-APPUI-PERFORMANCE\DAP-QUALITE-PERFORMANCE\OMEDIT-NORMANDIE\Comités techniques\CT DM\GT DM Grand Ouest\Audit croisé DMI\Documents audits croisés\"/>
    </mc:Choice>
  </mc:AlternateContent>
  <xr:revisionPtr revIDLastSave="0" documentId="13_ncr:1_{B1317D1A-CDCA-4403-9E1A-90A135856F32}" xr6:coauthVersionLast="47" xr6:coauthVersionMax="47" xr10:uidLastSave="{00000000-0000-0000-0000-000000000000}"/>
  <bookViews>
    <workbookView xWindow="28680" yWindow="-120" windowWidth="29040" windowHeight="15720" tabRatio="825" firstSheet="4" activeTab="15" xr2:uid="{00000000-000D-0000-FFFF-FFFF00000000}"/>
  </bookViews>
  <sheets>
    <sheet name="point méthodologie" sheetId="7" state="hidden" r:id="rId1"/>
    <sheet name="back up" sheetId="4" state="hidden" r:id="rId2"/>
    <sheet name="Liste" sheetId="9" state="hidden" r:id="rId3"/>
    <sheet name="Lisez-moi" sheetId="1" r:id="rId4"/>
    <sheet name="Informations générales" sheetId="2" r:id="rId5"/>
    <sheet name="Documents disponibles" sheetId="3" r:id="rId6"/>
    <sheet name="Enregistrement des données" sheetId="5" r:id="rId7"/>
    <sheet name="Encadrement-instances" sheetId="15" r:id="rId8"/>
    <sheet name="PUI" sheetId="16" r:id="rId9"/>
    <sheet name="Bloc opératoire" sheetId="17" r:id="rId10"/>
    <sheet name="Service-information Patient" sheetId="12" state="hidden" r:id="rId11"/>
    <sheet name="Audits de dossiers" sheetId="14" state="hidden" r:id="rId12"/>
    <sheet name="Entretien Patient" sheetId="18" r:id="rId13"/>
    <sheet name="Information sortie" sheetId="19" r:id="rId14"/>
    <sheet name="Résultats" sheetId="20" r:id="rId15"/>
    <sheet name="Plan d'actions" sheetId="21" r:id="rId16"/>
  </sheets>
  <externalReferences>
    <externalReference r:id="rId17"/>
    <externalReference r:id="rId18"/>
  </externalReferences>
  <definedNames>
    <definedName name="_xlnm._FilterDatabase" localSheetId="1" hidden="1">'back up'!$B$6:$I$95</definedName>
    <definedName name="_xlnm._FilterDatabase" localSheetId="9" hidden="1">'Bloc opératoire'!$A$1:$J$27</definedName>
    <definedName name="_xlnm._FilterDatabase" localSheetId="5" hidden="1">'Documents disponibles'!$B$1:$D$26</definedName>
    <definedName name="_xlnm._FilterDatabase" localSheetId="7" hidden="1">'Encadrement-instances'!$A$1:$J$28</definedName>
    <definedName name="_xlnm._FilterDatabase" localSheetId="6" hidden="1">'Enregistrement des données'!$A$1:$G$48</definedName>
    <definedName name="_xlnm._FilterDatabase" localSheetId="13" hidden="1">'Information sortie'!$A$4:$T$16</definedName>
    <definedName name="_xlnm._FilterDatabase" localSheetId="8" hidden="1">PUI!$A$1:$J$25</definedName>
    <definedName name="choix1">'[1]Valid données'!$B$2:$B$3</definedName>
    <definedName name="choix2">'[1]Valid données'!$D$2:$D$4</definedName>
    <definedName name="choix3">'[1]Valid données'!$F$2:$F$5</definedName>
    <definedName name="choix4">'[1]Valid données'!$H$2:$H$6</definedName>
    <definedName name="choix5">'[1]Valid données'!$J$2:$J$6</definedName>
    <definedName name="Liste_1">Tableau13[[#All],[Liste 1]]</definedName>
    <definedName name="_xlnm.Print_Area" localSheetId="1">'back up'!$B$1:$I$92</definedName>
    <definedName name="_xlnm.Print_Area" localSheetId="9">'Bloc opératoire'!$A$1:$J$27</definedName>
    <definedName name="_xlnm.Print_Area" localSheetId="5">'Documents disponibles'!$A$1:$D$26</definedName>
    <definedName name="_xlnm.Print_Area" localSheetId="7">'Encadrement-instances'!$A$1:$J$28</definedName>
    <definedName name="_xlnm.Print_Area" localSheetId="6">'Enregistrement des données'!$A$1:$F$48</definedName>
    <definedName name="_xlnm.Print_Area" localSheetId="12">'Entretien Patient'!$A$1:$J$8</definedName>
    <definedName name="_xlnm.Print_Area" localSheetId="4">'Informations générales'!$B$1:$F$30</definedName>
    <definedName name="_xlnm.Print_Area" localSheetId="3">'Lisez-moi'!$A$1:$C$102</definedName>
    <definedName name="_xlnm.Print_Area" localSheetId="8">PUI!$A$1:$J$25</definedName>
    <definedName name="_xlnm.Print_Area" localSheetId="14">Résultats!$F$1:$Q$160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 i="19" l="1"/>
  <c r="K6" i="19"/>
  <c r="K7" i="19"/>
  <c r="K8" i="19"/>
  <c r="K9" i="19"/>
  <c r="K10" i="19"/>
  <c r="K11" i="19"/>
  <c r="K12" i="19"/>
  <c r="K13" i="19"/>
  <c r="K14" i="19"/>
  <c r="K15" i="19"/>
  <c r="K16" i="19"/>
  <c r="K5" i="19"/>
  <c r="M6" i="19"/>
  <c r="M7" i="19"/>
  <c r="M8" i="19"/>
  <c r="M9" i="19"/>
  <c r="M10" i="19"/>
  <c r="M11" i="19"/>
  <c r="M12" i="19"/>
  <c r="M13" i="19"/>
  <c r="M14" i="19"/>
  <c r="M15" i="19"/>
  <c r="M16" i="19"/>
  <c r="I6" i="19"/>
  <c r="I7" i="19"/>
  <c r="I8" i="19"/>
  <c r="I9" i="19"/>
  <c r="I10" i="19"/>
  <c r="I11" i="19"/>
  <c r="I12" i="19"/>
  <c r="I13" i="19"/>
  <c r="I14" i="19"/>
  <c r="I15" i="19"/>
  <c r="I16" i="19"/>
  <c r="I5" i="19"/>
  <c r="G6" i="19"/>
  <c r="G7" i="19"/>
  <c r="G8" i="19"/>
  <c r="O129" i="20" s="1"/>
  <c r="G9" i="19"/>
  <c r="G10" i="19"/>
  <c r="G11" i="19"/>
  <c r="G12" i="19"/>
  <c r="G13" i="19"/>
  <c r="G14" i="19"/>
  <c r="G15" i="19"/>
  <c r="G16" i="19"/>
  <c r="M5" i="19"/>
  <c r="G3" i="18"/>
  <c r="G4" i="18"/>
  <c r="G5" i="18"/>
  <c r="G6" i="18"/>
  <c r="G7" i="18"/>
  <c r="G8" i="18"/>
  <c r="G2" i="18"/>
  <c r="G3" i="17"/>
  <c r="G4" i="17"/>
  <c r="G5" i="17"/>
  <c r="G6" i="17"/>
  <c r="L10" i="20" s="1"/>
  <c r="G7" i="17"/>
  <c r="G8" i="17"/>
  <c r="G9" i="17"/>
  <c r="G10" i="17"/>
  <c r="G11" i="17"/>
  <c r="G12" i="17"/>
  <c r="G13" i="17"/>
  <c r="G14" i="17"/>
  <c r="G15" i="17"/>
  <c r="G16" i="17"/>
  <c r="G17" i="17"/>
  <c r="G18" i="17"/>
  <c r="I68" i="20" s="1"/>
  <c r="G19" i="17"/>
  <c r="G20" i="17"/>
  <c r="G21" i="17"/>
  <c r="G22" i="17"/>
  <c r="G23" i="17"/>
  <c r="G24" i="17"/>
  <c r="G25" i="17"/>
  <c r="G26" i="17"/>
  <c r="L9" i="20" s="1"/>
  <c r="G27" i="17"/>
  <c r="G2" i="17"/>
  <c r="G2" i="16"/>
  <c r="G4" i="16"/>
  <c r="G5" i="16"/>
  <c r="G6" i="16"/>
  <c r="G7" i="16"/>
  <c r="G8" i="16"/>
  <c r="G9" i="16"/>
  <c r="G10" i="16"/>
  <c r="G11" i="16"/>
  <c r="G12" i="16"/>
  <c r="G13" i="16"/>
  <c r="G14" i="16"/>
  <c r="G15" i="16"/>
  <c r="G16" i="16"/>
  <c r="G17" i="16"/>
  <c r="G18" i="16"/>
  <c r="G19" i="16"/>
  <c r="G20" i="16"/>
  <c r="G21" i="16"/>
  <c r="G22" i="16"/>
  <c r="G23" i="16"/>
  <c r="G24" i="16"/>
  <c r="G25" i="16"/>
  <c r="G3" i="16"/>
  <c r="G3" i="15"/>
  <c r="G4" i="15"/>
  <c r="G5" i="15"/>
  <c r="G6" i="15"/>
  <c r="G7" i="15"/>
  <c r="G8" i="15"/>
  <c r="G9" i="15"/>
  <c r="G10" i="15"/>
  <c r="G11" i="15"/>
  <c r="G12" i="15"/>
  <c r="J10" i="20" s="1"/>
  <c r="G13" i="15"/>
  <c r="G14" i="15"/>
  <c r="G15" i="15"/>
  <c r="G16" i="15"/>
  <c r="G17" i="15"/>
  <c r="G18" i="15"/>
  <c r="G19" i="15"/>
  <c r="G20" i="15"/>
  <c r="G21" i="15"/>
  <c r="J9" i="20" s="1"/>
  <c r="G22" i="15"/>
  <c r="G23" i="15"/>
  <c r="G24" i="15"/>
  <c r="G25" i="15"/>
  <c r="G26" i="15"/>
  <c r="G27" i="15"/>
  <c r="G28" i="15"/>
  <c r="G2" i="15"/>
  <c r="P132" i="20"/>
  <c r="P131" i="20"/>
  <c r="P130" i="20"/>
  <c r="P129" i="20"/>
  <c r="O108" i="20"/>
  <c r="I108" i="20"/>
  <c r="I5" i="20"/>
  <c r="I3" i="20"/>
  <c r="M15" i="20"/>
  <c r="I84" i="20"/>
  <c r="L15" i="20"/>
  <c r="I74" i="20"/>
  <c r="L16" i="20"/>
  <c r="K15" i="20"/>
  <c r="I59" i="20"/>
  <c r="J15" i="20"/>
  <c r="I44" i="20"/>
  <c r="L12" i="20"/>
  <c r="I26" i="20"/>
  <c r="I25" i="20"/>
  <c r="I24" i="20"/>
  <c r="I23" i="20"/>
  <c r="I22" i="20"/>
  <c r="I21" i="20"/>
  <c r="I20" i="20"/>
  <c r="G26" i="20"/>
  <c r="H21" i="20"/>
  <c r="H22" i="20"/>
  <c r="H23" i="20"/>
  <c r="H24" i="20"/>
  <c r="H25" i="20"/>
  <c r="H26" i="20"/>
  <c r="H20" i="20"/>
  <c r="O130" i="20"/>
  <c r="J86" i="20"/>
  <c r="J85" i="20"/>
  <c r="H4" i="5"/>
  <c r="I4" i="5"/>
  <c r="H5" i="5"/>
  <c r="I5" i="5"/>
  <c r="H6" i="5"/>
  <c r="I6" i="5"/>
  <c r="H7" i="5"/>
  <c r="I7" i="5"/>
  <c r="H8" i="5"/>
  <c r="I8" i="5"/>
  <c r="H9" i="5"/>
  <c r="I9" i="5"/>
  <c r="H10" i="5"/>
  <c r="I10" i="5"/>
  <c r="H11" i="5"/>
  <c r="I11" i="5"/>
  <c r="H12" i="5"/>
  <c r="I12" i="5"/>
  <c r="H17" i="5"/>
  <c r="I101" i="20" s="1"/>
  <c r="I17" i="5"/>
  <c r="H18" i="5"/>
  <c r="I18" i="5"/>
  <c r="H19" i="5"/>
  <c r="I19" i="5"/>
  <c r="H20" i="5"/>
  <c r="I20" i="5"/>
  <c r="H21" i="5"/>
  <c r="I21" i="5"/>
  <c r="H22" i="5"/>
  <c r="I22" i="5"/>
  <c r="H23" i="5"/>
  <c r="I23" i="5"/>
  <c r="H24" i="5"/>
  <c r="I24" i="5"/>
  <c r="H25" i="5"/>
  <c r="I25" i="5"/>
  <c r="H26" i="5"/>
  <c r="I26" i="5"/>
  <c r="H27" i="5"/>
  <c r="I27" i="5"/>
  <c r="H28" i="5"/>
  <c r="I28" i="5"/>
  <c r="H29" i="5"/>
  <c r="I29" i="5"/>
  <c r="H30" i="5"/>
  <c r="I30" i="5"/>
  <c r="H31" i="5"/>
  <c r="I31" i="5"/>
  <c r="H32" i="5"/>
  <c r="I32" i="5"/>
  <c r="H33" i="5"/>
  <c r="I33" i="5"/>
  <c r="H34" i="5"/>
  <c r="I34" i="5"/>
  <c r="H35" i="5"/>
  <c r="I35" i="5"/>
  <c r="H36" i="5"/>
  <c r="I36" i="5"/>
  <c r="H37" i="5"/>
  <c r="I37" i="5"/>
  <c r="H38" i="5"/>
  <c r="I38" i="5"/>
  <c r="H39" i="5"/>
  <c r="I39" i="5"/>
  <c r="H13" i="5"/>
  <c r="I13" i="5"/>
  <c r="H14" i="5"/>
  <c r="I14" i="5"/>
  <c r="H15" i="5"/>
  <c r="I15" i="5"/>
  <c r="H16" i="5"/>
  <c r="I16" i="5"/>
  <c r="H40" i="5"/>
  <c r="I40" i="5"/>
  <c r="H41" i="5"/>
  <c r="I41" i="5"/>
  <c r="H42" i="5"/>
  <c r="I42" i="5"/>
  <c r="H43" i="5"/>
  <c r="I43" i="5"/>
  <c r="H44" i="5"/>
  <c r="I44" i="5"/>
  <c r="H45" i="5"/>
  <c r="I45" i="5"/>
  <c r="H46" i="5"/>
  <c r="I46" i="5"/>
  <c r="H47" i="5"/>
  <c r="I47" i="5"/>
  <c r="H48" i="5"/>
  <c r="I48" i="5"/>
  <c r="I3" i="5"/>
  <c r="H3" i="5"/>
  <c r="K13" i="20" l="1"/>
  <c r="K12" i="20"/>
  <c r="G22" i="20"/>
  <c r="G25" i="20"/>
  <c r="K9" i="20"/>
  <c r="I104" i="20"/>
  <c r="O100" i="20"/>
  <c r="O101" i="20"/>
  <c r="O132" i="20"/>
  <c r="J11" i="20"/>
  <c r="G20" i="20"/>
  <c r="I8" i="20" s="1"/>
  <c r="I52" i="20"/>
  <c r="K10" i="20"/>
  <c r="I67" i="20"/>
  <c r="L14" i="20"/>
  <c r="I53" i="20"/>
  <c r="G24" i="20"/>
  <c r="I12" i="20" s="1"/>
  <c r="I39" i="20"/>
  <c r="I38" i="20"/>
  <c r="G21" i="20"/>
  <c r="I9" i="20" s="1"/>
  <c r="J8" i="20"/>
  <c r="O102" i="20"/>
  <c r="I102" i="20"/>
  <c r="O131" i="20"/>
  <c r="I70" i="20"/>
  <c r="I82" i="20"/>
  <c r="G23" i="20"/>
  <c r="I11" i="20" s="1"/>
  <c r="I40" i="20"/>
  <c r="I37" i="20"/>
  <c r="O103" i="20"/>
  <c r="O104" i="20"/>
  <c r="M11" i="20"/>
  <c r="M16" i="20" s="1"/>
  <c r="O106" i="20"/>
  <c r="I103" i="20"/>
  <c r="I100" i="20"/>
  <c r="I106" i="20"/>
  <c r="I129" i="20"/>
  <c r="I133" i="20" s="1"/>
  <c r="J133" i="20" s="1"/>
  <c r="I69" i="20"/>
  <c r="I72" i="20"/>
  <c r="I14" i="20"/>
  <c r="J16" i="20"/>
  <c r="I55" i="20"/>
  <c r="I57" i="20"/>
  <c r="I54" i="20"/>
  <c r="K16" i="20"/>
  <c r="I13" i="20"/>
  <c r="I10" i="20"/>
  <c r="I42" i="20"/>
</calcChain>
</file>

<file path=xl/sharedStrings.xml><?xml version="1.0" encoding="utf-8"?>
<sst xmlns="http://schemas.openxmlformats.org/spreadsheetml/2006/main" count="1961" uniqueCount="826">
  <si>
    <t>Grille d'audit croisé
Evaluation de la mise en oeuvre du management de la qualité du circuit des DMI</t>
  </si>
  <si>
    <t>Préambule</t>
  </si>
  <si>
    <t>Le décret n°2006-1497 du 29 novembre 2006 sur la matériovigilance a fixé les règles particulières de la matériovigilance exercée sur certains dispositifs médicaux (DM). 
Ces règles ont pour objet de permettre d'identifier rapidement :
   1° Les patients pour lesquels les dispositifs médicaux d'un lot ont été utilisés ;
   2° Les lots dont proviennent les dispositifs médicaux utilisés chez un patient.
Dans l’instruction DGOS/PF2/2015/200 du 15 juin 2015 relative aux résultats de l’enquête nationale sur l’organisation de la traçabilité sanitaire des DM implantables (DMI), il est recommandé d’effectuer des contrôles sous forme d’inventaires périodiques ou d’audits réguliers pour s’assurer de la présence des informations de traçabilité. 
L’arrêté du 8 septembre 2021 relatif au management de la qualité du circuit des dispositifs médicaux implantables dans les établissements de santé et les installations de chirurgie esthétique définit les exigences pour assurer la qualité, la sécurisation et la traçabilité à chaque étape du circuit des DMI.
Le critère 1.1.10 du manuel HAS de certification des établissements de santé permet d'évaluer si le patient est informé des dispositifs médicaux qui lui sont implantés durant son séjour et reçoit les consignes de suivi appropriées</t>
  </si>
  <si>
    <t>Champ d'application</t>
  </si>
  <si>
    <t>*  Etablissements de santé publics, privés et privés d'intérêt collectif avec une activité de chirurgie
*  Dispositifs médicaux implantables soumis aux règles particulières de traçabilité prévues le cas échéant à l’article R. 5212-36 du code de la santé</t>
  </si>
  <si>
    <t>Présentation de l'outil</t>
  </si>
  <si>
    <t>Méthodologie utilisée</t>
  </si>
  <si>
    <t>Haute Autorité de Santé : Infographies - Méthode audit système</t>
  </si>
  <si>
    <t>Rédacteurs</t>
  </si>
  <si>
    <t>Boîte à outils</t>
  </si>
  <si>
    <t>ANAP</t>
  </si>
  <si>
    <t>Diagnostiquer les risques liés à la prise en charge des Dispositifs Médicaux Stériles et Dispositifs Médicaux Implantables : Inter Diag DMS-DMI 2021</t>
  </si>
  <si>
    <t>Haute Autorité de Santé</t>
  </si>
  <si>
    <t>Audit traçabilité des DMI</t>
  </si>
  <si>
    <t>Centre Hospitalier de Fougères</t>
  </si>
  <si>
    <t>Audit DMI Fougères</t>
  </si>
  <si>
    <t>Informations générales</t>
  </si>
  <si>
    <t>Nom de l'Etablissement de santé :</t>
  </si>
  <si>
    <t>Nom et fonction du responsable du système de management de la qualité des DMI :</t>
  </si>
  <si>
    <t xml:space="preserve">Nom et fonction du correspondant local de matériovigilance : </t>
  </si>
  <si>
    <t>Date de l'audit : (xx/xx/20xx)</t>
  </si>
  <si>
    <t>Nom et fonction des auditeurs :</t>
  </si>
  <si>
    <t> </t>
  </si>
  <si>
    <t>Remarques :</t>
  </si>
  <si>
    <t>Commentaires auditeurs</t>
  </si>
  <si>
    <t>Commentaires audité</t>
  </si>
  <si>
    <t>Consultation documentaire</t>
  </si>
  <si>
    <t>SYSTÈME DOCUMENTAIRE</t>
  </si>
  <si>
    <t>A1</t>
  </si>
  <si>
    <t xml:space="preserve">Politique qualité de l'établissement / Manuel qualité et sécurité du circuit des dispositifs médicaux implantables (DMI) </t>
  </si>
  <si>
    <t>A3</t>
  </si>
  <si>
    <t>Description du processus constituant le circuit des dispositifs médicaux implantables (DMI) et leur interaction sous forme de procédure ou schéma opérationnel</t>
  </si>
  <si>
    <t>DISPOSITIONS ORGANISATIONNELLES</t>
  </si>
  <si>
    <t>A4</t>
  </si>
  <si>
    <t>Organigramme</t>
  </si>
  <si>
    <t>A5</t>
  </si>
  <si>
    <t>Procédures et Modes opératoires intégrant les différentes responsabilités notamment médicales, pharmaceutiques, odontologiques, maïeutiques et infirmières permettant de s’assurer de la qualité et de la sécurité à chaque étape du circuit des dispositifs médicaux implantables</t>
  </si>
  <si>
    <t>A6</t>
  </si>
  <si>
    <t>A7</t>
  </si>
  <si>
    <t>A8</t>
  </si>
  <si>
    <t>Fiche de poste du responsable du système de management de la qualité du circuit des DMI (RSMQ-DMI)</t>
  </si>
  <si>
    <t>FORMATION ET COMPETENCES DU PERSONNEL</t>
  </si>
  <si>
    <t>A9</t>
  </si>
  <si>
    <t>Plan de formation pluriannuel de l'établissement visant à assurer la qualité et la sécurité du circuit des dispositifs médicaux implantables et garantir leur traçabilité sanitaire</t>
  </si>
  <si>
    <t>A10</t>
  </si>
  <si>
    <t>Feuilles d’émargement des participants aux formations et tableau de suivi</t>
  </si>
  <si>
    <t>GESTION DES ÉVÉNEMENTS INDÉSIRABLES</t>
  </si>
  <si>
    <t>A11</t>
  </si>
  <si>
    <t>A12</t>
  </si>
  <si>
    <t>Procédures de gestion des événements indésirables, erreurs, dysfonctionnements ou défauts de traçabilité liés au circuit des dispositifs médicaux implantables</t>
  </si>
  <si>
    <t>A13</t>
  </si>
  <si>
    <t>Fiche de déclaration interne des événements indésirables (système de déclaration dématérialisé)</t>
  </si>
  <si>
    <t>A14</t>
  </si>
  <si>
    <t>A15</t>
  </si>
  <si>
    <t>Bilan annuel des actions d'amélioration</t>
  </si>
  <si>
    <t>A16</t>
  </si>
  <si>
    <t>Procédure documentée définissant les responsabilités et exigences pour planifier et mener les audits du système de management de la qualité</t>
  </si>
  <si>
    <t>A17</t>
  </si>
  <si>
    <t>Liste des "Dispositifs Médicaux Implantables référencés"</t>
  </si>
  <si>
    <t>APPROVISIONNEMENT</t>
  </si>
  <si>
    <t>A18</t>
  </si>
  <si>
    <t>Procédure de référencement d'un nouveau DMI</t>
  </si>
  <si>
    <t xml:space="preserve">A-10 ANAP module PUI </t>
  </si>
  <si>
    <t>A19</t>
  </si>
  <si>
    <t>Liste des DMI en dotation du service audité si dotation effective</t>
  </si>
  <si>
    <t>Conventions de dépôts de DMI du service audité si dépôt(s) effectif(s)</t>
  </si>
  <si>
    <t>RECEPTION ET STOCKAGE AU SEIN DU SERVICE UTILISATEUR</t>
  </si>
  <si>
    <t xml:space="preserve">Une procédure documentée (ou instruction) pour les demandes de dispositifs médicaux implantables permettant de sécuriser l’accès et l’utilisation des DMI détenus au sein du service utilisateur </t>
  </si>
  <si>
    <t xml:space="preserve">Une procédure documentée (ou instruction) pour les conditions de stockage des dispositifs médicaux implantables permettant de sécuriser l’accès et l’utilisation des DMI détenus au sein du service utilisateur </t>
  </si>
  <si>
    <t>Un procès-verbal des audits daté de moins d'un an et co-signé par le pharmacien et le responsable médical du service utilisateur ou, s’il n’est pas désigné, par un médecin du service utilisateur.</t>
  </si>
  <si>
    <t>Procédure documentée de transport des DMI vers le service utilisateur</t>
  </si>
  <si>
    <t>L'organisation du transport doit permettre l’approvisionnement des unités de soins dans des conditions d'hygiène et de sécurité : 
- de façon régulière mais prévoir des procédures de livraison spécifiques, notamment pour les transports rapides liés à des demandes ponctuelles, urgentes ou à des produits particuliers
- de manière à garantir l'intégrité, la stérilité et la confidentialité par tout système de fermeture approprié
- de manière à réaliser une traçabilité des opérations de transport
- afin d'assurer la réception des DMI dans les services utilisateurs
La personne en charge du transport des dispositifs médicaux implantables est identifiée.</t>
  </si>
  <si>
    <t>TRACABILITE</t>
  </si>
  <si>
    <t xml:space="preserve">Procédure écrite selon laquelle les données nécessaires à l'exercice de la traçabilité sont recueillies, conservées et rendues accessibles. </t>
  </si>
  <si>
    <t>Grille d'audit croisé
Qualité et Sécurité du circuit des DMI</t>
  </si>
  <si>
    <t>Grille audit croisé - visite sur site</t>
  </si>
  <si>
    <t>L'auditeur réalise la visite sur site et :
Rencontre la gouvernance : Il analyse la politique, les activités et les actions mise en place par la gouvernance en cohérence avec les documents qui lui ont été fournies en amont.
Rencontre les professionnels : Il vérifie la bonne diffusion de la politique, des activités et des actions de l'établissement
Rencontre les personnes accompagnées et représentants des usages : Il s'assure de l'implication des usagers dans leur PECM</t>
  </si>
  <si>
    <t>Macro-processus</t>
  </si>
  <si>
    <t>Activité</t>
  </si>
  <si>
    <t>Elément de mesure</t>
  </si>
  <si>
    <t>Conforme / Non Conforme/ Partiellement conforme (si différence stock/dépôt)</t>
  </si>
  <si>
    <t>Mode d'évaluation</t>
  </si>
  <si>
    <t>Précision et attendus</t>
  </si>
  <si>
    <t>Critères de conformité</t>
  </si>
  <si>
    <t>Référentiels</t>
  </si>
  <si>
    <t>Axe 2</t>
  </si>
  <si>
    <t>B1</t>
  </si>
  <si>
    <t>La direction conjointement avec le président de la commission médicale d’établissement ou de la conférence médicale d’établissement ont-ils établi une politique qualité et sécurité du circuit du DMI ?</t>
  </si>
  <si>
    <t>Référence à A1 : Politique qualité</t>
  </si>
  <si>
    <t>Art.5 - arrêté du 8 septembre 2019</t>
  </si>
  <si>
    <t>B2</t>
  </si>
  <si>
    <t>La direction a-t-elle désigné un responsable du système de mangement de la qualité du circuit des DMI ?</t>
  </si>
  <si>
    <t>Référence à A7 : PV ou CR de la CME/CfME relatif à la désignation du responsable du système de management de la qualité du circuit des DMI (RSMQ-DMI)</t>
  </si>
  <si>
    <t>Art.6 - arrêté du 8 septembre 2020</t>
  </si>
  <si>
    <t>B3</t>
  </si>
  <si>
    <t>Référence à A1 à A6, A12, A14 à A16 : Politique qualité, Description des procesus du circuit des DMI, Procédures et modes opératoires, étude des risques, informations documentées relatives à la planification des actions d'amélioration</t>
  </si>
  <si>
    <t>Système documentaire relatif au SMQ des DMI :
diffusé et accessible à tout moment
revu et évalué avec une périodicité définie
appliqué à chaque étape du circuit des DMI</t>
  </si>
  <si>
    <t>Art.7 - arrêté du 8 septembre 2021</t>
  </si>
  <si>
    <t>B4</t>
  </si>
  <si>
    <t>Un système d'alertes ou de notifications permettant d'informer les professionnels de tout ajout, modification ou suppression d'un document dans le système documentaire relatif au SMQ des DMI a-t-il été mis en place ?</t>
  </si>
  <si>
    <t>B5</t>
  </si>
  <si>
    <t>Les rôles, les responsabilités, les autorités et les délégations de responsabilités à toutes les étapes du circuit des DMI ont-ils été formalisés ?</t>
  </si>
  <si>
    <t>Référence à A3, A4, A5 et A8  : 
Description du processus constituant le circuit des dispositifs médicaux implantables (DMI) et leur interaction sous forme de procédure ou schéma opérationnel
Organigramme
Procédures et Modes opératoires intégrant les différentes responsabilités
Fiche de poste du RSMQ-DMI</t>
  </si>
  <si>
    <t>Art.8 - arrêté du 8 septembre 2021</t>
  </si>
  <si>
    <t>B6</t>
  </si>
  <si>
    <t>Un plan de formation pour les acteurs impliqués dans le circuit des DMI est-il mis en place dans l'établissement et plus particulièrement sur les règles de traçabilité sanitaire ?</t>
  </si>
  <si>
    <t>Référence à A9 et A10 : 
Plan de formation pluriannuel
Feuilles d'émargement et tableau de suivi</t>
  </si>
  <si>
    <t>Art.9 - arrêté du 8 septembre 2021</t>
  </si>
  <si>
    <t>B7</t>
  </si>
  <si>
    <t>Une étude des risques et des audits de conformité liés au circuit des DMI ont-ils été réalisés ?</t>
  </si>
  <si>
    <t>Référence à A6 et A16 : 
Etude des risques encourus par les patients liés aux circuit des DMI
Audit de conformité du système de management de la qualité</t>
  </si>
  <si>
    <t>Art.10 et 13 - arrêté du 8 septembre 2021</t>
  </si>
  <si>
    <t>B8</t>
  </si>
  <si>
    <t>Référence à A11 et A13 : 
Charte (de confiance / d'incitation) à (signaler / déclarer) tout type d'événement indésirable porteur de risque (avec ou sans effet)
Fiche de déclaration interne des événements indésirables (système de déclaration dématérialisé)</t>
  </si>
  <si>
    <t>Art.11-arrêté du 8 septembre 2021</t>
  </si>
  <si>
    <t>B9</t>
  </si>
  <si>
    <t>Une organisation pour traiter les déclarations internes est-elle formalisée en vue d'améliorer la qualité et la sécurité du circuit des DMI ?</t>
  </si>
  <si>
    <t>Référence à A12 : 
Procédures de gestion des événements indésirables, erreurs, dysfonctionnements ou défauts de traçabilité liés au circuit des dispositifs médicaux implantables</t>
  </si>
  <si>
    <t>Art.11 et 12 - arrêté du 8 septembre 2021</t>
  </si>
  <si>
    <t>B10</t>
  </si>
  <si>
    <t>Un bilan annuel des actions d'amélioration est-il présenté à la commission/conférence médicale d'établissement ?</t>
  </si>
  <si>
    <t>Référence à A14 et A15 : 
Echéancier de réalisation des actions d’amélioration en lien avec la déclaration des évènements indésirables
Bilan annuel des actions d'amélioration</t>
  </si>
  <si>
    <t>Art.11 et 12 - arrêté du 8 septembre 2022</t>
  </si>
  <si>
    <t>INFORMATION PATIENT</t>
  </si>
  <si>
    <t>B11</t>
  </si>
  <si>
    <t>Art.15 - arrêté du 8 septembre 2021</t>
  </si>
  <si>
    <t>B12</t>
  </si>
  <si>
    <t>Art.15 - arrêté du 8 septembre 2021
B-03 ANAP</t>
  </si>
  <si>
    <t>Traçabilité</t>
  </si>
  <si>
    <t>B13</t>
  </si>
  <si>
    <t>L’interopérabilité des systèmes d’information garantit-il les échanges et l'accessibilité des données échangées entre la PUI et le service utilisateur ?</t>
  </si>
  <si>
    <t>Art.15 - arrêté du 8 septembre 2021
Critère 2.2-05 Les équipes de soins ont accès aux informations du patient avec un système d’information adapté</t>
  </si>
  <si>
    <t>pose de DMI</t>
  </si>
  <si>
    <t>B14</t>
  </si>
  <si>
    <t>L’interopérabilité des systèmes d’information permet-il de retrouver dans le dossier patient informatisé les données enregistrées par le service utilisateur lors de la pose ou de la dépose d'un DMI ?</t>
  </si>
  <si>
    <t>B15</t>
  </si>
  <si>
    <t>B16</t>
  </si>
  <si>
    <t>B17</t>
  </si>
  <si>
    <t>Des retours d'expérience sur la gestion des EI sont-ils organisés et formalisés avec les acteurs concernés ?</t>
  </si>
  <si>
    <t>Art.11 - arrêté du 8 septembre 2022
Critère 2.4-04 et 3.7-04</t>
  </si>
  <si>
    <t>B18</t>
  </si>
  <si>
    <t>Etes-vous systématiquement sollicité pour l’analyse des évènements indésirables en lien avec le circuit des DMI ?</t>
  </si>
  <si>
    <t>Dépôts de DMI</t>
  </si>
  <si>
    <t>B19</t>
  </si>
  <si>
    <t xml:space="preserve">La pharmacie à usage intérieur et le service utilisateur formalisent, dans un document, les modalités d’enregistrement des dispositifs médicaux implantables gérés en dépôts et leurs responsabilités respectives. Une copie de ce document est transmise au responsable du système de management de la qualité du circuit des dispositifs médicaux implantables. </t>
  </si>
  <si>
    <t>Axe 3</t>
  </si>
  <si>
    <t>Rencontre avec les professionnels</t>
  </si>
  <si>
    <t>Entretien avec les professionnels de la Pharmacie</t>
  </si>
  <si>
    <t>C1</t>
  </si>
  <si>
    <t>Pourriez-vous m'indiquer le nom du responsable du management de la qualité du circuit des DMI ?</t>
  </si>
  <si>
    <t>Entretien</t>
  </si>
  <si>
    <t>La direction désigne un responsable du système de management de la qualité du circuit des dispositifs médicaux implantables. Ce responsable est désigné après avis du président de la commission médicale d'établissement.
Le responsable du management de la qualité du circuit des DMI (RSMQ) est connu du personnel médico-soignant</t>
  </si>
  <si>
    <t>Art.6 - arrêté du 8 septembre 2021
A.01 - ANAP module US</t>
  </si>
  <si>
    <t>C2</t>
  </si>
  <si>
    <t>Pouvez-vous me montrer l'organigramme en lien avec les responsabilités des acteurs impliqués dans le circuit des DMI ?</t>
  </si>
  <si>
    <t>La direction formalise les responsabilités, les autorités et les délégations de responsabilités du personnel à toutes les étapes du circuit des dispositifs médicaux implantables dans le respect de la réglementation et des compétences en vigueur. Elle les communique à tout le personnel impliqué directement ou indirectement dans le circuit des dispositifs médicaux implantables. La direction s’assure que les rôles, responsabilités et autorités des acteurs du SMQCDM  sont communiquées et comprises au sein de l’établissement de santé.</t>
  </si>
  <si>
    <t>Dotation et renouvellement</t>
  </si>
  <si>
    <t>C3</t>
  </si>
  <si>
    <t>Avez-vous un exemplaire de la dotation des DMI mise en place dans le service utilisateur audité ?</t>
  </si>
  <si>
    <r>
      <rPr>
        <b/>
        <sz val="8"/>
        <color rgb="FF0070C0"/>
        <rFont val="Arial"/>
        <family val="2"/>
      </rPr>
      <t>Ne pas confondre dotation et dépôt</t>
    </r>
    <r>
      <rPr>
        <sz val="8"/>
        <color rgb="FF0070C0"/>
        <rFont val="Arial"/>
        <family val="2"/>
      </rPr>
      <t xml:space="preserve">
La demande de mise en dotation est réalisée par le service utilisateur sur la base de la liste des dispositifs médicaux implantables référencés
La liste qualitative et quantitative des dispositifs médicaux implantables mis en dotation est établie pour chaque service utilisateur. 
La dotation est datée et conjointement signée par le responsable médical du service utilisateur ou, s'il n'est pas désigné, par un médecin du service utilisateur, le cadre de santé du service utilisateur ou son équivalent, et par le pharmacien.
La composition de la dotation est évaluée, au minimum une fois par an, au regard de la consommation réelle en dispositifs médicaux implantables et, le cas échéant, révisée.
Un exemplaire de cette dotation est transmis à la pharmacie à usage intérieur, de préférence par voie dématérialisée.</t>
    </r>
  </si>
  <si>
    <t>C4</t>
  </si>
  <si>
    <t>Un pharmacien a-t-il participé à la rédaction et à la révision de la dotation des DMI mise en place dans le service utilisateur audité ?</t>
  </si>
  <si>
    <t>Entretien : Pharmacien</t>
  </si>
  <si>
    <t xml:space="preserve">Cette dotation est définie par les médecins du service utilisateur, le cadre de santé ou son équivalent et le pharmacien, pour répondre aux besoins du service utilisateur sur la base de la liste des DMI référencés. L’analyse de la demande de mise en dotation est réalisée par le pharmacien et prend notamment en compte : 
– les besoins thérapeutiques auxquels répond le service utilisateur ; 
– les protocoles de soins et les référentiels de bon usage en vigueur ; 
– la capacité et les conditions de stockage du service utilisateur. </t>
  </si>
  <si>
    <t>Liste signée par le pharmacien</t>
  </si>
  <si>
    <t>Commande</t>
  </si>
  <si>
    <t>C5</t>
  </si>
  <si>
    <t>Les commandes de DMI auprès d'un fabricant ou d'un distributeur sont-elles informatisées ?</t>
  </si>
  <si>
    <t>Les demandes des services utilisateurs permettent à la pharmacie à usage intérieur d’élaborer une commande informatisée auprès d’un fabricant ou d’un distributeur.
Il peut s’agir d’une commande en achat ou d’une commande de dispositifs médicaux implantables alloués en dépôt.
Une analyse des demandes de dispositifs médicaux implantables par la pharmacie à usage intérieur vise à assurer la conformité de ces demandes au regard des dotations définies, des exigences réglementaires et, le cas échéant, des règles internes à l’établissement de santé</t>
  </si>
  <si>
    <t>Art.15 - arrêté du 8 septembre 2021
H-03 ANAP module PUI</t>
  </si>
  <si>
    <t>C6</t>
  </si>
  <si>
    <t>Observation</t>
  </si>
  <si>
    <t xml:space="preserve">Nom du fabricant et, le cas échéant, de son mandataire </t>
  </si>
  <si>
    <t>Dimensions cliniques (dont le volume, la longueur, le calibre, le diamètre) prévues</t>
  </si>
  <si>
    <t>Le cas échéant, le nom du distributeur et la référence ou le numéro dans le catalogue du distributeur</t>
  </si>
  <si>
    <t>C7</t>
  </si>
  <si>
    <t>Une conduite à tenir en cas d'indisponibilité d'un DMI à la date prévue de l'intervention (ex : en cas de rupture d’approvisionnement, de retrait de lot, d’alerte sanitaire, en dehors des horaires d'ouverture de la PUI) a-t-elle été formalisée avec le service ?</t>
  </si>
  <si>
    <t>En cas d’indisponibilité à la date prévue d'utilisation, la pharmacie à usage intérieur informe le service utilisateur afin d’envisager la conduite à tenir.</t>
  </si>
  <si>
    <t>Art.15 - arrêté du 8 septembre 2021
K-08 ANAP module PUI
Critère 2.3-07</t>
  </si>
  <si>
    <t>Réception par la PUI</t>
  </si>
  <si>
    <t>La réception des dispositifs médicaux implantables par la pharmacie à usage intérieur, fait l’objet d’un rapprochement entre le bon de commande, le bon de livraison du fabricant ou du distributeur et les dispositifs médicaux implantables effectivement livrés.
La réception ainsi validée, fait l’objet d’un enregistrement informatique, en temps réel, dans le système d’information de l’établissement de santé ou de l’installation de chirurgie esthétique, à l’aide d’un système d’identification et de saisie automatiques des données adapté à la lecture des informations relatives aux dispositifs médicaux implantables retranscrites dans le support IUD.</t>
  </si>
  <si>
    <t>Art.15 - arrêté du 8 septembre 2021
I-04 ANAP module PUI</t>
  </si>
  <si>
    <t>Art.15 - arrêté du 8 septembre 2021
I-03 ANAP module PUI</t>
  </si>
  <si>
    <t>A la réception des DMI, est-ce qu'un système d'identification et de saisie automatique des données adapté (lecteurs de code à barres/datamatrix) permet d'intégrer les informations extraites de l'IUD ?</t>
  </si>
  <si>
    <t>Art.15 - arrêté du 8 septembre 2021
I-07 et I-08 ANAP module PUI</t>
  </si>
  <si>
    <t>Art.15 - arrêté du 8 septembre 2021
N-04 ANAP module PUI</t>
  </si>
  <si>
    <t>Identifiant unique des dispositifs (IUD) si disponible</t>
  </si>
  <si>
    <t>Nom ou dénomination commerciale du dispositif selon la nomenclature de référence</t>
  </si>
  <si>
    <t>Nom du fabricant ou de son mandataire</t>
  </si>
  <si>
    <t>Dimensions cliniques (dont le volume, la longueur, le calibre, le diamètre)</t>
  </si>
  <si>
    <t>Numéro de série ou de lot</t>
  </si>
  <si>
    <t>Date d'expiration</t>
  </si>
  <si>
    <t>STOCKAGE ET DETENTION</t>
  </si>
  <si>
    <t>Les locaux de la PUI permettent des conditions adaptées pour assurer la conservation de l'intégrité et de la stérilité des DMI</t>
  </si>
  <si>
    <t>Les locaux de la pharmacie à usage intérieur utilisés pour le stockage des dispositifs médicaux implantables sont régulièrement entretenus, d’un volume adapté au volume du stock détenu, à l’abri de la lumière solaire directe et de contaminations de toute nature, à température adaptée, avec une ventilation adaptée. Les dispositifs médicaux implantables ne sont pas stockés à même le sol, absence de périmés</t>
  </si>
  <si>
    <t>Art.15 - arrêté du 8 septembre 2021
J-02 et J-03 ANAP module PUI
Critère 2.3-07</t>
  </si>
  <si>
    <t>Stockage au sein du sevice utilisateur</t>
  </si>
  <si>
    <t>Des audits des conditions de stockage et de détention des DMI dans les US sont planifiées et réalisés régulièrement par la PUI, a minima annuellement (dotation, étiquetage, péremption, respect du système plein/vide le cas échéant, respect des conditions de stockage …) pour garantir la sécurité et la performance clinique des produits stockés.</t>
  </si>
  <si>
    <t xml:space="preserve">La pharmacie à usage intérieur, procède à des audits réguliers, a minima annuels, des conditions de stockage et de détention des dispositifs médicaux implantables dans les services utilisateurs pour garantir la sécurité et les performances cliniques des produits stockés
</t>
  </si>
  <si>
    <t>un procès-verbal des audits est disponible : daté de moins d'un an et co-signé par le pharmacien et le responsable médical du service utilisateur ou par un médecin du service.</t>
  </si>
  <si>
    <t>Art.15 - arrêté du 8 septembre 2021
E-07 ANAP module PUI</t>
  </si>
  <si>
    <t>Art.14 - arrêté du 8 septembre 2021
Critère 2.4-04 et 3.7-04</t>
  </si>
  <si>
    <t>Une copie des conventions (établies entre le fabricant ou le distributeur et l’établissement de santé en lien avec le pharmacien) pour le(s) dépôt(s) des DMI du service utilisateur audité est-elle disponible ?</t>
  </si>
  <si>
    <t>Une copie de la convention de dépôts des DMI est transmise par la direction au pharmacien gérant de la pharmacie à usage intérieur.  La pharmacie à usage intérieur et le service utilisateur formalisent, dans un document, les modalités d’enregistrement des dispositifs médicaux implantables gérés en dépôts et leurs responsabilités respective</t>
  </si>
  <si>
    <t>DISPENSATION</t>
  </si>
  <si>
    <t>Délivrance</t>
  </si>
  <si>
    <t>C19</t>
  </si>
  <si>
    <t>Les règles de délivrance permettant d'assurer la conservation de l'intégrité et de la stérilité des DMI sont-elles définies et formalisées?</t>
  </si>
  <si>
    <t>La délivrance de dispositifs médicaux implantables aux services utilisateurs est assurée par la pharmacie à usage intérieur, dans des conditions optimales destinées à assurer la conservation de leur intégrité et de leur stérilité.</t>
  </si>
  <si>
    <t>Art.15 - arrêté du 8 septembre 2021
K-05 ANAP module PUI</t>
  </si>
  <si>
    <t>C20</t>
  </si>
  <si>
    <t>La pharmacie à usage intérieur enregistre l’ensemble des données relatives à la délivrance des dispositifs médicaux implantables dans le système d’information de l’établissement de santé ou de l’installation de chirurgie esthétique.</t>
  </si>
  <si>
    <t>Art.15 - arrêté du 8 septembre 2021
K-06 et K-07 ANAP module PUI</t>
  </si>
  <si>
    <t>C21</t>
  </si>
  <si>
    <t>A la délivrance des DMI, est-ce qu'un système d'identification et de saisie automatique des données adapté (lecteurs de code à barres/datamatrix) permet d'intégrer les informations extraites de l'IUD ?</t>
  </si>
  <si>
    <t>L’enregistrement est réalisé à l’aide d’un système d’identification et de saisie automatiques des données adapté à la lecture des informations relatives aux dispositifs médicaux implantables retranscrites dans le support IUD.</t>
  </si>
  <si>
    <t>C22</t>
  </si>
  <si>
    <t>Date de délivrance du DMI au service utilisateur et quantité délivrée</t>
  </si>
  <si>
    <t>Identification du service utilisateur</t>
  </si>
  <si>
    <t>C23</t>
  </si>
  <si>
    <t xml:space="preserve">Le service utilisateur et la pharmacie à usage intérieur prennent en compte les informations relatives au dispositif médical implantable et notamment le contenu du résumé des caractéristiques de sécurité et des performances cliniques disponible dans EUDAMED (s'il ne figure pas dans EUDAMED, soit le RCSP doit être mis à disposition du public sur demande, soit le fabricant doit préciser où il est mis à disposition du public). Le cas échéant, la pharmacie à usage intérieur met à disposition du service utilisateur les informations et référentiels nécessaires au bon usage du dispositif médical implantable. </t>
  </si>
  <si>
    <t>Art.15 - arrêté du 8 septembre 2021
Art. 32 - règlement (UE) 2017/745
MDCG 2021-1 Rev.1, Guidance on harmonised administrative practices and alternative technical solutions until EUDAMED is fully functional, May 2021</t>
  </si>
  <si>
    <t>Transport</t>
  </si>
  <si>
    <t>C24</t>
  </si>
  <si>
    <t>L'organisation du transport doit permettre l’approvisionnement des unités de soins dans des conditions d'hygiène et de sécurité : 
*de façon régulière mais prévoir des procédures de livraison spécifiques, notamment pour les transports rapides liés à des demandes ponctuelles, urgentes ou à des produits particuliers
*de manière à garantir l'intégrité, la stérilité et la confidentialité par tout système de fermeture approprié
*de manière à réaliser une traçabilité des opérations de transport
*afin d'assurer la réception des DMI dans les services utilisateurs</t>
  </si>
  <si>
    <t>Critère 2.3-07
Art.15 - arrêté du 8 septembre 2021</t>
  </si>
  <si>
    <t>Art.15 - arrêté du 8 septembre 2021
L-04 ANAP module PUI
Critère 2.3-07</t>
  </si>
  <si>
    <t>Entretien avec les professionnels du service utilisateur</t>
  </si>
  <si>
    <t>Demande</t>
  </si>
  <si>
    <t>D1</t>
  </si>
  <si>
    <r>
      <t xml:space="preserve">La commission médicale d'établissement élabore la liste des dispositifs médicaux implantables dont l'utilisation est préconisée dans l'établissement de santé. </t>
    </r>
    <r>
      <rPr>
        <b/>
        <sz val="8"/>
        <color rgb="FF0070C0"/>
        <rFont val="Arial"/>
        <family val="2"/>
      </rPr>
      <t>Ne pas confondre la liste des DMI référencés et la liste de dotation</t>
    </r>
  </si>
  <si>
    <t>D2</t>
  </si>
  <si>
    <r>
      <rPr>
        <sz val="8"/>
        <color rgb="FF0070C0"/>
        <rFont val="Arial"/>
        <family val="2"/>
      </rPr>
      <t xml:space="preserve">La demande de mise en dotation est réalisée par le service utilisateur sur la base de la liste des dispositifs médicaux implantables référencés
La liste qualitative et quantitative des dispositifs médicaux implantables mis en dotation est établie pour chaque service utilisateur. 
La dotation est </t>
    </r>
    <r>
      <rPr>
        <b/>
        <sz val="8"/>
        <color rgb="FF0070C0"/>
        <rFont val="Arial"/>
        <family val="2"/>
      </rPr>
      <t>datée et conjointement signée par le responsable médical du service utilisateur ou, s'il n'est pas désigné, par un médecin du service utilisateur, le cadre de santé du service utilisateur ou son équivalent, et par le pharmacien.</t>
    </r>
    <r>
      <rPr>
        <sz val="8"/>
        <color rgb="FF0070C0"/>
        <rFont val="Arial"/>
        <family val="2"/>
      </rPr>
      <t xml:space="preserve">
La composition de la dotation est évaluée, </t>
    </r>
    <r>
      <rPr>
        <b/>
        <sz val="8"/>
        <color rgb="FF0070C0"/>
        <rFont val="Arial"/>
        <family val="2"/>
      </rPr>
      <t>au minimum une fois par an</t>
    </r>
    <r>
      <rPr>
        <sz val="8"/>
        <color rgb="FF0070C0"/>
        <rFont val="Arial"/>
        <family val="2"/>
      </rPr>
      <t xml:space="preserve">, au regard de la consommation réelle en dispositifs médicaux implantables et, le cas échéant, révisée. </t>
    </r>
  </si>
  <si>
    <t>La liste des DMI en dotation est disponible et conforme à l'article 15 de l'arrêté :
- liste qualitative et quantitative : IUD-ID si disponible, nom ou dénomination commerciale du dispositif selon la nomenclature de référence en vigueur, nom du fabricant et le cas échéant de son mandataire, référence ou numéro dans le catalogue du fabricant, dimensions cliniques (dont le volume, la longueur, le calibre, le diamètre); le cas échéant, le nom du distributeur et la référence ou le numéro dans le catalogue du distributeur; la quantité maximale
- datée et conjointement signée par le responsable médical du service utilisateur/ cadre du service utilisateur/ pharmacien
- révision &lt; 1 an</t>
  </si>
  <si>
    <t>Art.15 - arrêté du 8 septembre 2021
B-06 et B-07 ANAP</t>
  </si>
  <si>
    <t>D3</t>
  </si>
  <si>
    <t>Préciser la nature du support utilisé (informatique, papier) et les informations disponibles</t>
  </si>
  <si>
    <t>Le renouvellement des dispositifs médicaux implantables en dotation est effectué par la PUI sur présentation des éléments justifiant leur utilisation. 
Préciser la nature du support utilisé (informatique, papier) et les informations disponibles</t>
  </si>
  <si>
    <t>Demande hors dotation</t>
  </si>
  <si>
    <t>D4</t>
  </si>
  <si>
    <t>Si un dispositif médical implantable, figurant sur la liste des dispositifs médicaux implantables référencés par l’établissement de santé mais non compris dans la dotation du service fait l’objet d’un besoin, une demande est transmise à la pharmacie à usage intérieur par le service utilisateur via le système d’information de l’établissement.</t>
  </si>
  <si>
    <t>Demande exceptionnelle</t>
  </si>
  <si>
    <t>D5</t>
  </si>
  <si>
    <t>A titre exceptionnel, un service utilisateur peut solliciter, auprès du pharmacien, un dispositif médical implantable ne figurant pas sur la liste des dispositifs médicaux référencés par l’établissement de santé afin de répondre à un besoin spécifique. Cette demande doit être justifiée et transmise à la pharmacie à usage intérieur via le système d’information de l’établissement.</t>
  </si>
  <si>
    <t>D6</t>
  </si>
  <si>
    <t>L’identifiant unique propre au modèle du dispositif (IUD-ID) si disponible</t>
  </si>
  <si>
    <t>Un inventaire des DMI en dépôts, réalisé avec la PUI et le fabricant ou le distributeur, a-t-il lieu au moins une fois par an?</t>
  </si>
  <si>
    <t xml:space="preserve">Chaque dépôt de dispositifs médicaux implantables dans les services utilisateurs fait l’objet d’au moins un inventaire annuel réalisé avec le service utilisateur, la pharmacie à usage intérieur et le fabricant ou le distributeur. </t>
  </si>
  <si>
    <t>PV ou CR de moins d'un an - modalités inventaires précisées dans la convention signée entre la direction et le fabricant ou le fournisseur</t>
  </si>
  <si>
    <t xml:space="preserve">Réception </t>
  </si>
  <si>
    <t>Les DMI sont livrés dans une zone identifiée et sécurisée</t>
  </si>
  <si>
    <t>Stockage</t>
  </si>
  <si>
    <t>Art.15 - arrêté du 8 septembre 2021
D.01 - ANAP module US</t>
  </si>
  <si>
    <t>La réception des DMI fait l'objet d'une contrôle de concordance entre les DMI réceptionnés, le bordereau de demande et le bon de livraison</t>
  </si>
  <si>
    <t xml:space="preserve">La réception des dispositifs médicaux implantables par le service utilisateur fait l’objet d’un rapprochement entre la demande réalisée auprès de la pharmacie à usage intérieur et les dispositifs médicaux implantables effectivement livrés au service utilisateur. Ce rapprochement est réalisé par le service utilisateur sur la base des données relatives à la délivrance, transmises par la pharmacie à usage intérieur dans le système d’information. </t>
  </si>
  <si>
    <t>Art.15 - arrêté du 8 septembre 2021
C.03 ANAP module US</t>
  </si>
  <si>
    <t>Le rangement des dispositifs médicaux implantables est réalisé en fonction des dates d’expiration.
Une formation spécifique à la mise en œuvre des procédures et modes opératoires de l’établissement de santé s’impose à tous les acteurs impliqués dans le circuit des dispositifs médicaux implantables, notamment à leur prise de fonction et lors de la mise en place de nouvelles procédures ou de nouveaux modes opératoires. 
Le suivi d’une formation à la gestion des risques liés aux dispositifs médicaux implantables est recommandé à tous les acteurs du circuit des dispositifs médicaux implantables</t>
  </si>
  <si>
    <t>Art.15 - arrêté du 8 septembre 2021
D.02 ANAP module US
Critère 2.3-07</t>
  </si>
  <si>
    <t>Les dates de péremption des DMI en dotation sont vérifiés périodiquement selon un calendrier défini avec traçabilité.</t>
  </si>
  <si>
    <t>Contrôle enregistré des péremptions</t>
  </si>
  <si>
    <t>D.09 ANAP module US
Critère 2.3-07</t>
  </si>
  <si>
    <t>Les emplacements de stockage du service utilisateur sont d’un volume adapté, à l’abri de la lumière solaire directe et de contaminations de toutes natures, à température adaptée, avec une ventilation appropriée. Les conditions de stockage sont conformes aux spécifications des fabricants afin de ne pas altérer la sécurité et les performances cliniques du produit. Les dispositifs médicaux implantables ne sont pas stockés à même le sol.</t>
  </si>
  <si>
    <t>Art.15 - arrêté du 8 septembre 2021
D.04 et 06 ANAP module US
Critère 2.3-07</t>
  </si>
  <si>
    <t>Un relevé de traçabilité de l'entretien des emplacements de stockage des DMI est réalisé ?</t>
  </si>
  <si>
    <t>Les emplacements de stockage du service utilisateur sont régulièrement entretenus</t>
  </si>
  <si>
    <t>Art.15 - arrêté du 8 septembre 2021
D.05 ANAP module US</t>
  </si>
  <si>
    <t>Pose de DMI</t>
  </si>
  <si>
    <t>Avant toute utilisation d’un dispositif médical implantable, il est nécessaire de :
– s’assurer de la bonne identification du patient conformément aux procédures d’identitovigilance en vigueur dans l’établissement de santé ou dans l’installation de chirurgie esthétique ;
– s’assurer de disposer des ancillaires, des accessoires de dispositif définis à l’article 2 du règlement (UE) 2017/745 susvisé et, le cas échéant, des équipements biomédicaux ; 
– s’assurer de disposer, le cas échéant, de dispositifs médicaux implantables supplémentaires permettant la prise en charge du patient ;
– vérifier la conformité du dispositif médical implantable au regard de ses conditions d’utilisation ;
– vérifier la date d’expiration du ou des dispositifs ;
– vérifier l’intégrité technique des équipements ;
– contrôler l’intégrité de l’emballage assurant le maintien de l’état stérile du ou des dispositifs
Pour information la HAS propose un outil : "check-list matériel 48 heures avant toute intervention programmée" (https://www.has-sante.fr/upload/docs/application/pdf/2023-03/ssp2_check_list_materiel_48_h_avant_chirurgie.pdf)</t>
  </si>
  <si>
    <t>Art.15 - arrêté du 8 septembre 2021
Critère 2.3-07
Critère 2.3-01</t>
  </si>
  <si>
    <t>Au moment de l'utilisation d'un dispositif médical implantable, le service utilisateur enregistre dans le système d'information de l'établissement de santé, à l'aide d'un système d'identification et de saisie automatiques des données, les informations suivantes : la date d'utilisation du dispositif, les données relatives à l'identité et à l'identification du patient, les données relatives à l'identité du professionnel de santé</t>
  </si>
  <si>
    <t>D21</t>
  </si>
  <si>
    <t>Date d'utilisation du DMI</t>
  </si>
  <si>
    <t>Données relatives à l'identité et l'identification du patient : sexe, nom, prénom, date et lieu de naissance, l'identifiant national de santé le cas échéant</t>
  </si>
  <si>
    <t>Données relatives à l'identité du professionnel de santé utilisateur : nom, prénom et identifiant RPPS</t>
  </si>
  <si>
    <t>D22</t>
  </si>
  <si>
    <t>Les données enregistrées au moment de la pose de DMI par le service utilisateur viennent compléter les données préalablement enregistrées par la PUI au moment de la délivrance</t>
  </si>
  <si>
    <t>D23</t>
  </si>
  <si>
    <t>D24</t>
  </si>
  <si>
    <t>Document</t>
  </si>
  <si>
    <t>D25</t>
  </si>
  <si>
    <t>La remise d'un document au patient (reprenant les informations relatives à l'implantation d'un DMI) lors de sa sortie est-elle formalisée ?</t>
  </si>
  <si>
    <t>Entretien/ Observation</t>
  </si>
  <si>
    <t>Article 18 règlement (EU) 2017/740
Article R5212-42
Art.15 - arrêté du 8 septembre 2021
Critère 2.2-20</t>
  </si>
  <si>
    <t>D26</t>
  </si>
  <si>
    <t>Art.15 - arrêté du 8 septembre 2021
Article R1112-2</t>
  </si>
  <si>
    <t>D27</t>
  </si>
  <si>
    <t>La lettre de liaison contient notamment une synthèse médicale du séjour précisant les informations permettant l'identification du dispositif médical implantable et les éléments relatifs à son utilisation.</t>
  </si>
  <si>
    <t>Art.15 - arrêté du 8 septembre 2021
Décret n° 2016-995 du 20 juillet 2016 relatif aux lettres de liaison
Article R1112-1-2
Critère 2.2-20</t>
  </si>
  <si>
    <t>D28</t>
  </si>
  <si>
    <t>Information du patient</t>
  </si>
  <si>
    <t>D29</t>
  </si>
  <si>
    <t>Identification du dispositif (nom, numéro de série, numéro de lot, IUD, modèle du dispositif, nom, adresse et site internet du fabricant)</t>
  </si>
  <si>
    <t>Article 18 règlement (EU) 2017/740
Art.15 - arrêté du 8 septembre 2021</t>
  </si>
  <si>
    <t>Lieu et date d'utilisation</t>
  </si>
  <si>
    <t>Nom du médecin ou chirurgien dentiste utilisateur</t>
  </si>
  <si>
    <t>Durée de vie prévue du DMI et suivi éventuel</t>
  </si>
  <si>
    <t>Mises en garde, précautions ou mesures à prendre par le patient ou par un professionnel de santé à l'égard des interférences réciproques avec des sources ou conditions d'environnement extérieures ou des examens médicaux 
raisonnablement prévisibles</t>
  </si>
  <si>
    <t>Article 18 règlement (EU) 2017/740
Art.15 - arrêté du 8 septembre 2021
Évaluation de la compatibilité IRM des dispositifs médicaux implantables par la CNEDiMTS</t>
  </si>
  <si>
    <t>Toute autre information destinée à garantir l'utilisation sûre du dispositif par le patient, notamment les informations figurant dans la notice d'utilisation</t>
  </si>
  <si>
    <t>Les informations quantitatives et qualitatives générales sur les matériaux et substances auxquels les patients sont susceptibles d'être exposés</t>
  </si>
  <si>
    <t>INFORMATION MEDECIN TRAITANT</t>
  </si>
  <si>
    <t>D30</t>
  </si>
  <si>
    <t>La lettre de liaison est-elle transmise au médecin traitant par messagerie sécurisée ou par tout moyen garantissant la confidentialité des informations le jour de la sortie du patient ?</t>
  </si>
  <si>
    <t>La lettre de liaison est transmise le jour de la sortie du patient de l'établissement, au médecin traitant et, le cas échéant, au praticien qui a adressé le patient à l'établissement, par messagerie sécurisée ou par tout moyen garantissant la confidentialité des informations.</t>
  </si>
  <si>
    <t>D31</t>
  </si>
  <si>
    <t>D33</t>
  </si>
  <si>
    <t>D34</t>
  </si>
  <si>
    <t>D35</t>
  </si>
  <si>
    <t>Savez-vous comment contacter le correspondant local de matériovigilance ou son suppléant ?</t>
  </si>
  <si>
    <t>Art.12 - arrêté du 8 septembre 2021
A.04 ANAP module US
Critère 2.3-02</t>
  </si>
  <si>
    <t>D36</t>
  </si>
  <si>
    <t>Pouvez-vous me montrer comment déclarer un événement indésirable ?</t>
  </si>
  <si>
    <t>Art.11 - arrêté du 8 septembre 2021
Critère 2.4-04</t>
  </si>
  <si>
    <t>D37</t>
  </si>
  <si>
    <t>Participez-vous à des évaluations des pratiques professionnelles sur les étapes clés du circuit du DMI ?</t>
  </si>
  <si>
    <t>Critère 2.4-01</t>
  </si>
  <si>
    <t>D38</t>
  </si>
  <si>
    <t>Avez-vous été sollicité pour alimenter une étude des risques liés au circuit des DMI ?</t>
  </si>
  <si>
    <t xml:space="preserve">La direction veille à ce qu’un système documentaire relatif au management de la qualité du circuit des dispositifs médicaux implantables soit établi et tenu à jour. Il comprend les informations documentées suivantes :  Une étude des risques encourus par les patients liés au circuit des dispositifs médicaux implantables dont celles mentionnée à l’article 10 </t>
  </si>
  <si>
    <t>Art.7 et 10 - arrêté du 8 septembre 2021</t>
  </si>
  <si>
    <t>D39</t>
  </si>
  <si>
    <t>Un recueil des non conformités/dysfonctionnements (réception, transport, traçabilité, délivrance, ...) est-il mis en place ?</t>
  </si>
  <si>
    <t>Art.11 - arrêté du 8 septembre 2021</t>
  </si>
  <si>
    <t>D40</t>
  </si>
  <si>
    <t>Les non-conformités/dysfonctionnements détectés font-ils l’objet d’une analyse des causes et d’actions correctives ?</t>
  </si>
  <si>
    <t>Art.12 - arrêté du 8 septembre 2021</t>
  </si>
  <si>
    <t>Axe 4</t>
  </si>
  <si>
    <t>Rencontre avec le(s) patient(s) et le(s) représentant(s) des usagers</t>
  </si>
  <si>
    <t>E1</t>
  </si>
  <si>
    <t>Avant l'intervention : avez-vous été informé et associé à l'évaluation bénéfice/risque liés à votre prise en charge ?</t>
  </si>
  <si>
    <t>Entretien patient</t>
  </si>
  <si>
    <t>Art.15 - arrêté du 8 septembre 2021
Article L. 1111-4 du code de la santé publique. 
Critère 1.1-03</t>
  </si>
  <si>
    <t>E2</t>
  </si>
  <si>
    <t>Votre consentement a-t-il été recueilli lors de la consultation préalable à la pose du DMI</t>
  </si>
  <si>
    <t>Lors de la consultation préalable à l’utilisation du dispositif médical implantable, le consentement du patient est recueilli conformément aux dispositions de l’article L. 1111-4 du code de la santé publique. Aucun acte médical ni aucun traitement ne peut être pratiqué sans le consentement libre et éclairé de la personne et ce consentement peut être retiré à tout moment</t>
  </si>
  <si>
    <t>E3</t>
  </si>
  <si>
    <t>Vous a-t-on remis une carte d'implant et/ou tout autre document d'informations équivalent lors de votre sortie d'hospitalisation ?</t>
  </si>
  <si>
    <t xml:space="preserve">A l’issue des soins, l’établissement de santé ou l’installation de chirurgie esthétique transmet au patient le document mentionné à l’article R. 5212-42 du code de la santé publique. 
Les établissements de santé mettent à la disposition des patients chez lesquels le dispositif a été implanté les informations, par tout moyen permettant un accès rapide auxdites informations, ainsi que la carte d'implant, sur laquelle est mentionnée leur identité. </t>
  </si>
  <si>
    <t>Article 18 règlement (EU) 2017/740
Article R5212-42
Art.15 - arrêté du 8 septembre 2021
Critère 1.1-03</t>
  </si>
  <si>
    <t>E4</t>
  </si>
  <si>
    <t>Ce document vous permet-t-il d'identifier le DMI, la date et le lieu de pose ainsi que l'identité du professionnel qui vous l'a implanté?</t>
  </si>
  <si>
    <t>E5</t>
  </si>
  <si>
    <t>Avez-vous été informé des mises en garde, précautions ou mesures à prendre à l’égard des interférences réciproques avec des sources ou conditions d’environnement extérieures ou des examens médicaux ?</t>
  </si>
  <si>
    <t>Art.15 - arrêté du 8 septembre 2021
Article L. 1111-4 du code de la santé publique. 
Critère 1.1-03
Évaluation de la compatibilité IRM des dispositifs médicaux implantables par la CNEDiMTS</t>
  </si>
  <si>
    <t>E6</t>
  </si>
  <si>
    <t>Avez-vous reçu des informations sur la durée de vie prévue du dispositif et le suivi éventuellement nécessaire ?</t>
  </si>
  <si>
    <t>quel service choisir (OPH, cardio, ortho… = différents mode de gestion)</t>
  </si>
  <si>
    <t>préciser attendus consultation documentaire et rencontre avec la gourvernance
objectif : refaire le point sur les attendus / règlementation et les objectifs prioritaires de l'EDS</t>
  </si>
  <si>
    <t xml:space="preserve">
</t>
  </si>
  <si>
    <t>Les questions pour les professionnels utilisateurs ne sont pas forcément pertinentes à mon sens : question sur l’information patient et sur l’enregistrement des données
Pour moi, ce n’est pas le service utilisateur (bloc) qui va faire l’information au patient mais plutôt les services de soins ; il n’a pas l’information non plus sur l’enregistrement des données.</t>
  </si>
  <si>
    <t>prévoir non applicable si pas de stock à la PUI</t>
  </si>
  <si>
    <t>pui</t>
  </si>
  <si>
    <t>BO</t>
  </si>
  <si>
    <t>BO ou service de soins</t>
  </si>
  <si>
    <t>gouvernance</t>
  </si>
  <si>
    <t xml:space="preserve">Une auto-évaluation est-elle prévue avant la réalisation de l'audit croisé ?
</t>
  </si>
  <si>
    <t>Lors de l'audit croisé, nous supposons que les différents documents qualité de la partie "Consultation documentaire" seront envoyés aux auditeurs en amont de la venue sur site. Est-ce bien le cas ?</t>
  </si>
  <si>
    <t>1. La méthode prévoit en effet la préparation des différents documents disponibles de la partie « Consultation documentaire » par l’établissement audité receveur pour partage avec les auditeurs en amont de leur visite sur site.</t>
  </si>
  <si>
    <t>question</t>
  </si>
  <si>
    <t>proposition</t>
  </si>
  <si>
    <t>2. Aucune auto-évaluation n’est prévue sauf période d’expérimentation de la grille pour évaluer la compréhension, la pertinence et le temps de saisie des critères</t>
  </si>
  <si>
    <t xml:space="preserve">3. S’agissant du choix des références traceuses, nous trouvons difficile de les imposer du fait des activités différentes de chaque structure. Nous songions plutôt laisser le choix aux professionnels des structures auditées et auditrices de les identifier avec pour seule contrainte de s’assurer que le nombre de références choisies permet d’évaluer la performance de la traçabilité sanitaire pour l’ensemble des DMI quel que soit son mode de financement (liste en sus ou intra-GHS) ou son mode d’approvisionnement (achat, dépôt permanent ou prêt). </t>
  </si>
  <si>
    <t>Pour la partie "DMI traceurs", les différents items seront-ils bien complétés par analyse de dossiers ?</t>
  </si>
  <si>
    <r>
      <t xml:space="preserve">Pour la grille d'entretien "Rencontre avec les professionnels", la séparation de la pharmacie et du service utilisateur pose problème. En effet, elle ne permet pas une adaptation aux différentes organisations mises en place dans les hôpitaux. Si je prends pour exemple notre établissement, en l'absence de logiciel de traçabilité au bloc opératoire, une traçabilité papier est faite en salle lors de la pose </t>
    </r>
    <r>
      <rPr>
        <sz val="10"/>
        <color rgb="FFC00000"/>
        <rFont val="Arial"/>
        <family val="2"/>
      </rPr>
      <t>puis la traçabilité informatique est réalisée par un préparateur dans le logiciel de la pharmacie.</t>
    </r>
    <r>
      <rPr>
        <sz val="10"/>
        <color theme="9"/>
        <rFont val="Arial"/>
        <family val="2"/>
      </rPr>
      <t xml:space="preserve"> </t>
    </r>
    <r>
      <rPr>
        <sz val="10"/>
        <color rgb="FFC00000"/>
        <rFont val="Arial"/>
        <family val="2"/>
      </rPr>
      <t xml:space="preserve">Les questions relatives à la traçabilité lors de la pose d'un DMI sont donc aussi applicables aux professionnels de la pharmacie. </t>
    </r>
    <r>
      <rPr>
        <sz val="10"/>
        <color theme="9"/>
        <rFont val="Arial"/>
        <family val="2"/>
      </rPr>
      <t xml:space="preserve">Idem pour les items D25 à D40, il semble important que chaque acteur du circuit puisse répondre à ces questions. Nous proposons de faire une grille qui ne sépare pas les professionnels de la pharmacie et les professionnels du service utilisateur et de réaliser les entretiens sous forme d'une table ronde avec des représentants de chaque partie du circuit. </t>
    </r>
  </si>
  <si>
    <r>
      <t xml:space="preserve">Comment se ferra le choix des 4 DMI traceurs ? Par l'établissement audité, en définissant une catégorie de DMI ou une référence précise ? Par les auditeurs après échange avec l'établissement sur les types de DMI présents ? 
</t>
    </r>
    <r>
      <rPr>
        <sz val="10"/>
        <color rgb="FF00B050"/>
        <rFont val="Arial"/>
        <family val="2"/>
      </rPr>
      <t>choix des DMI : EDS receveur, accord avec auditeurs ou imposés?</t>
    </r>
  </si>
  <si>
    <t xml:space="preserve">Sous réserve que cette option proposée soit retenue, ne serait-il pas plus simple de différencier dans 2 grilles différentes les items d'entretien avec les professionnels, des items d'observation ? </t>
  </si>
  <si>
    <t xml:space="preserve">Il parait aussi important d'introduire dans la grille d'entretien / observation la notion de traçabilité en temps réelle tout au long du circuit du DMI plus particulièrement au moment de la pose mais aussi pour les prêts ponctuels. Je pense que ce sont des points critiques dans de nombreux établissements.  </t>
  </si>
  <si>
    <t>4. A ce jour, il est prévu que les résultats des différents items de l’onglet traçabilité qualitative soient saisis par les auditeurs avec le soutien des équipes auditées lors de l’interrogation des dossiers papiers et/ou informatiques.</t>
  </si>
  <si>
    <t xml:space="preserve">La traçabilité des DMI est une mission globale qui s’exerce à plusieurs niveaux du circuit du médicament. La traçabilité de la pose des DMI n’est pas une mission pharmaceutique. 
Le bloc opératoire peut embaucher une personne qui a un diplôme de préparateur en pharmacie mais cette personne n’exercera pas une activité pharmaceutique au sein du bloc et ne sera pas sous responsabilité pharmaceutique. (ARS Bretagne)
</t>
  </si>
  <si>
    <t>réponse apportées à la HIA</t>
  </si>
  <si>
    <t>Nombre de lignes de délivrance de DMI par an</t>
  </si>
  <si>
    <t>Une organisation permet-elle de s'assurer que le système documentaire relatif au SMQ des DMI est accessible à tout moment, revu et évalué selon une périodicité définie ?</t>
  </si>
  <si>
    <t>Une sensibilisation des acteurs impliqués dans le circuit des DMI est-elle mise en place dans l'établissement pour inciter à la déclaration des erreurs, dysfonctionnements ou défauts de traçabilité liés au circuit des dispositifs médicaux implantables ?</t>
  </si>
  <si>
    <t>Est-ce que les DMI entrants dans l'établissement sont tracés et sécurisés que ce soit pour : les DMI achetés ; les DMI alloués en dépôt permanents/temporaires par les fabricants ou distributeurs ; les échantillons de DMI remis gratuitement ?</t>
  </si>
  <si>
    <t>Les responsabilités entre la PUI et le service utilisateur sont-elles formalisées pour les DMI gérés en dépôt dans le système d'information ?</t>
  </si>
  <si>
    <t>Rencontre avec la gouvernance (direction, président de la CME, direction des soins ou équivalent, directeur des systèmes d'information, RSMQ DMI ou référent DMI, CLMV, chef et cadre de bloc, pharmacien)</t>
  </si>
  <si>
    <t>option : oui, non, oui partiellement</t>
  </si>
  <si>
    <t>A la réception, les DMI gérés en dépôt permanent font l'objet d'un enregistrement informatique avant leur livraison aux services utilisateurs</t>
  </si>
  <si>
    <t>Art.11 - arrêté du 8 septembre 2021
Critère 2.4-04 et 3.7-04</t>
  </si>
  <si>
    <t>Les professionnels de la PUI sont-ils associés à l'analyse des FSEI en lien avec le circuit des DMI et la traçabilité sanitaire ?</t>
  </si>
  <si>
    <t>Les professionnels du service sont-ils associés à l'analyse des FSEI en lien avec le circuit des DMI et la traçabilité sanitaire ?</t>
  </si>
  <si>
    <t>Mettez-vous à disposition du service utilisateur les informations et référentiels nécessaires au bon usage du dispositif médical implantable ? (pour information un résumé des caractéristiques de sécurité et des performances cliniques peut être mis à disposition par le fabricant)</t>
  </si>
  <si>
    <t>Une organisation est-elle prévue afin de répondre aux exigences liées aux produits de faible stabilité ?</t>
  </si>
  <si>
    <t>Une organisation est-elle prévue afin de répondre aux besoins urgents ?</t>
  </si>
  <si>
    <t>Les équipements utilisés pour le transport des DMI permettent d'identifier le service utilisateur destinataire</t>
  </si>
  <si>
    <t>Une liste qualitative et quantitative des DMI en dotation est disponible</t>
  </si>
  <si>
    <t>Le professionnel sait si un DMI est référencé ou non</t>
  </si>
  <si>
    <t>La liste de DMI référencés au sein de l'établissement est-elle accessible ?</t>
  </si>
  <si>
    <t>Le renouvellement des dispositifs médicaux implantables en dotation est effectué par la PUI sur présentation des éléments de traçabilité justifiant leur utilisation</t>
  </si>
  <si>
    <t xml:space="preserve">Le SI permet-il de faire une demande pour les DMI référencés mais non compris dans la dotation du service ? </t>
  </si>
  <si>
    <t xml:space="preserve">A titre exceptionnel, un formulaire est-il prévu pour permettre de faire une demande à la PUI de DMI non référencés au sein de l'établissement pour répondre à un besoin spécifique ? </t>
  </si>
  <si>
    <t>Le stockage des DMI est sécurisé</t>
  </si>
  <si>
    <t>La réception est validée en temps réel par le service utilisateur et fait l’objet d’un enregistrement dans le SI</t>
  </si>
  <si>
    <t>Avez-vous été formé aux règles de stockage des DM notamment DMI (dotation, gestion en "plein-vide", rotation du type PPPS ("premier périmé, premier sorti"), absence de plicature des emballages, pas d’inscription sur les emballages, pas de produits entassés ou regroupés avec des liens élastiques, ....)?</t>
  </si>
  <si>
    <t>Les équipements ou locaux de l'US sont adaptés pour garantir des conditions optimales de stockage des DMI (surface, dimensions, rayonnages, volume adapté…), assurer le maintien de l'état stérile (ventilation approprié, à l'abri de la lumière et des contaminations de toute nature, ...).</t>
  </si>
  <si>
    <t>Existe-t-il une organisation pour contrôler la mise à disposition effective du DMI dans le service à minima 48h avant une intervention programmée (exemple check-list matériel 48 heures avant toute intervention programmée de la HAS) ?</t>
  </si>
  <si>
    <t>Les échecs de pose d'un DMI sont-ils tracés et signalés ?</t>
  </si>
  <si>
    <t>L’interopérabilité des systèmes d’information permet-il de retrouver dans le dossier médical partagé, les données enregistrées par le service utilisateur lors de la pose ou de la dépose d'un DMI ?</t>
  </si>
  <si>
    <t>A l’issue des soins, l’établissement de santé ou l’installation de chirurgie esthétique transmet au patient le document mentionné à l’article R. 5212-42 du code de la santé publique. 
Pour les dispositifs médicaux implantables certifiés conformément au règlement (EU) 2017/745 susvisé, l’établissement de santé ou l’installation de chirurgie esthétique met à la disposition du patient chez lequel un dispositif a été implanté :
*Les informations jointes au dispositif médical implantable par le fabricant, mentionnées au 1 de l’article 18 du règlement précité, par tout moyen permettant un accès rapide auxdites informations ;
*La carte d’implant mentionnée à l’article 18 du règlement précité.</t>
  </si>
  <si>
    <t>Les informations transmises au patient sont traçées dans le dossier patient informatisé</t>
  </si>
  <si>
    <t>Les informations transmises au patient sont traçées dans la lettre de liaison de sortie</t>
  </si>
  <si>
    <t>Nom du service ou plateau technique audité</t>
  </si>
  <si>
    <t>La réception des DMI par la PUI fait-elle l'objet d'un rapprochement entre le bon de commande, le bon de livraison du fabricant ou du distributeur et les DMI effectivement livrés?</t>
  </si>
  <si>
    <t>C38</t>
  </si>
  <si>
    <t>C39</t>
  </si>
  <si>
    <t>C40</t>
  </si>
  <si>
    <t>C41</t>
  </si>
  <si>
    <t>C42</t>
  </si>
  <si>
    <t>C55</t>
  </si>
  <si>
    <t>C56</t>
  </si>
  <si>
    <t>D41</t>
  </si>
  <si>
    <t>D42</t>
  </si>
  <si>
    <t>D43</t>
  </si>
  <si>
    <t>D44</t>
  </si>
  <si>
    <t>D45</t>
  </si>
  <si>
    <t>D46</t>
  </si>
  <si>
    <t>D47</t>
  </si>
  <si>
    <t>prévoir NA si pas de dépôt</t>
  </si>
  <si>
    <t>Entretien avec les professionnels en charge de l'information du patient</t>
  </si>
  <si>
    <t>La pose d'un DMI fait l’objet d’un enregistrement en temps réel dans le SI de santé par le service utilisateur au moment de l'utilisation</t>
  </si>
  <si>
    <t>L'enregistrement de la pose dans le SI de santé est fait à l'aide d'un système d'identification et de saisie automatiques des données adapté (lecteurs de code à barres/datamatrix)</t>
  </si>
  <si>
    <t>SI</t>
  </si>
  <si>
    <t>La réception est-elle enregistrée informatiquement, en temps réel, dans le SI ?</t>
  </si>
  <si>
    <t>La délivrance est-elle enregistrée informatiquement, en temps réel, dans le SI ?</t>
  </si>
  <si>
    <t>Non conforme si données DMI non transmises par la PUI dans le SI au moment de la délivrance ou si données resaisies par le service utilisateur</t>
  </si>
  <si>
    <t>A la réception, les DMI gérés en dépôt temporaire font l'objet d'un enregistrement informatique avant leur livraison aux services utilisateurs</t>
  </si>
  <si>
    <t>Activité 1</t>
  </si>
  <si>
    <t>Activité 2</t>
  </si>
  <si>
    <t>QGDR</t>
  </si>
  <si>
    <t>Thème</t>
  </si>
  <si>
    <t>Libellé du critère</t>
  </si>
  <si>
    <t>Cotation</t>
  </si>
  <si>
    <t>A2</t>
  </si>
  <si>
    <t>Référence</t>
  </si>
  <si>
    <t>Liste des documents à investiguer</t>
  </si>
  <si>
    <t>Liste 1</t>
  </si>
  <si>
    <t>Commentaires éventuels de l'établissement audité</t>
  </si>
  <si>
    <t>B20</t>
  </si>
  <si>
    <t>La direction a-t-elle mis à disposition des professionnels les logiciels et outils nécessaires à la traçabilité des DMI entrants au sein de l'établissement : les DMI achetés ; les DMI alloués en dépôt permanents/temporaires par les fabricants ou distributeurs ; les échantillons de DMI remis gratuitement ?</t>
  </si>
  <si>
    <t>La direction a-t-elle désigné un responsable du système de management de la qualité du circuit des DMI (RSMQ-DMI) après avis du président de la commission médicale d'établissement ou de la conférence médicale d'établissement?</t>
  </si>
  <si>
    <t>La direction a-t-elle établi une politique qualité et sécurité spécifique du circuit des DMI conjointement avec le président de la commission médicale d’établissement ou de la conférence médicale d’établissement?</t>
  </si>
  <si>
    <t>Les objectifs de la qualité et de la sécurisation du circuit des dispositifs médicaux implantables sont assortis d'indicateurs de suivi. 
Au sein d'un établissement de santé, ces objectifs sont définis dans le programme d'actions mentionné aux articles L. 6144-1 et L. 6161-2-2 du code de la santé publique.</t>
  </si>
  <si>
    <t>Les actions d’amélioration de la qualité et de la gestion des risques en lien avec le circuit des DMI sont-elles intégrées au programme d'actions d'amélioration continue de la qualité, de la pertinence et de la sécurité des soins, planifiées et assorties d'indicateurs de suivi?</t>
  </si>
  <si>
    <t>Un plan de formation pluriannuel des acteurs impliqués dans le circuit des DMI est-il mis en place dans l'établissement afin d'assurer la qualité et la sécurité du circuit des dispositifs médicaux implantables et de garantir leur traçabilité.?</t>
  </si>
  <si>
    <t>La commission médicale d'établissement ou la conférence médicale d'établissement a-t-elle élaboré la liste des dispositifs médicaux implantables dont l'utilisation est préconisée dans l'établissement de santé?</t>
  </si>
  <si>
    <t>Plan de communication</t>
  </si>
  <si>
    <t>Une organisation permet-elle d'informer les professionnels de tout ajout, modification ou suppression d'un document dans le système documentaire relatif au SMQ des DMI ?</t>
  </si>
  <si>
    <t>article R. 5212-12 du code de la santé publique</t>
  </si>
  <si>
    <t>La direction a-t-elle désigné un correspondant local de matériovigilance après avis du président de la commission médicale d'établissement ou de la conférence médicale d'établissement?</t>
  </si>
  <si>
    <t>La direction a-t-elle mis en place un comité de retour d'expérience pour traiter les déclarations internes d'évènements indésirables, erreurs, dysfonctionnements ou défauts de traçabilité liés au circuit des dispositifs médicaux implantables avec les acteurs concernés?</t>
  </si>
  <si>
    <t>L’interopérabilité des logiciels métiers du système d’information garantit-elle les échanges, en temps réel, des données enregistrées relatives au DMI entre la PUI et le service utilisateur ? (traçabilité sanitaire)</t>
  </si>
  <si>
    <t>A20</t>
  </si>
  <si>
    <t>A21</t>
  </si>
  <si>
    <t>A22</t>
  </si>
  <si>
    <t>A23</t>
  </si>
  <si>
    <t xml:space="preserve">La PUI effectue des contrôles de péremption des DMI régulièrement </t>
  </si>
  <si>
    <t>Une copie des conventions (établies entre le fabricant ou le distributeur et l’établissement de santé en lien avec le pharmacien) pour le(s) dépôt(s) des DMI constitué au sein des services utilisateurs est-elle systématiquement remise au pharmacien ?</t>
  </si>
  <si>
    <t>B21</t>
  </si>
  <si>
    <t>B22</t>
  </si>
  <si>
    <t>Avez-vous un exemplaire de la dotation des DMI mise en place dans le service utilisateur qui va être audité ?</t>
  </si>
  <si>
    <t>Les locaux de la PUI permettent des conditions adaptées pour assurer la conservation de l'intégrité et de la stérilité des DMI (isolation, éclairage, température, hygrométrie, ventilation des locaux,...)</t>
  </si>
  <si>
    <t>INFORMATION Médecin traitant</t>
  </si>
  <si>
    <t>Chaque dépôt de dispositifs médicaux implantables dans les services utilisateurs fait l’objet d’au moins un inventaire annuel réalisé avec le service utilisateur, la pharmacie à usage intérieur et le fabricant ou le distributeur. 
PV ou CR de moins d'un an - modalités inventaires précisées dans la convention signée entre la direction et le fabricant ou le fournisseur</t>
  </si>
  <si>
    <t>C8</t>
  </si>
  <si>
    <t>C9</t>
  </si>
  <si>
    <t>C10</t>
  </si>
  <si>
    <t>C11</t>
  </si>
  <si>
    <t>C12</t>
  </si>
  <si>
    <t>C13</t>
  </si>
  <si>
    <t>C14</t>
  </si>
  <si>
    <t>C15</t>
  </si>
  <si>
    <t>C16</t>
  </si>
  <si>
    <t>C17</t>
  </si>
  <si>
    <t>C18</t>
  </si>
  <si>
    <t>D7</t>
  </si>
  <si>
    <t>D8</t>
  </si>
  <si>
    <t>D9</t>
  </si>
  <si>
    <t>D10</t>
  </si>
  <si>
    <t>GOUVERNANCE</t>
  </si>
  <si>
    <t>Méthodologie : Tirage au sort de 5 dossiers patients ayant bénéficié d'une pose d'implant 
Période de recueil sur les 6 derniers mois avant la date de l'audit 
Secteurs : CHIR ORTHO, CARDIO ou autres spécialités
Pour chaque dossier, merci d'identifier le TYPE de DMI ou à minima l'ABORD choisi pour l'audit
 Précisez HC ou Ambulatoire ou Urgence (pas d'exclusion mais laissé au choix de l'établissement)</t>
  </si>
  <si>
    <t>Type d'hospitalisation</t>
  </si>
  <si>
    <t>Dossier 1</t>
  </si>
  <si>
    <t>Dossier 2</t>
  </si>
  <si>
    <t>Dossier 3</t>
  </si>
  <si>
    <t>Dossier 4</t>
  </si>
  <si>
    <t>Dossier 5</t>
  </si>
  <si>
    <t>CARTE IMPLANT retrouvée :</t>
  </si>
  <si>
    <t xml:space="preserve">LETTRE DE LIAISON  retrouvée :  </t>
  </si>
  <si>
    <t>Lettre de liaison</t>
  </si>
  <si>
    <r>
      <t xml:space="preserve">Traçabilité du DMI dans la </t>
    </r>
    <r>
      <rPr>
        <b/>
        <u/>
        <sz val="16"/>
        <rFont val="Calibri"/>
        <family val="2"/>
        <scheme val="minor"/>
      </rPr>
      <t xml:space="preserve">lettre de liaison : </t>
    </r>
    <r>
      <rPr>
        <b/>
        <sz val="16"/>
        <rFont val="Calibri"/>
        <family val="2"/>
        <scheme val="minor"/>
      </rPr>
      <t xml:space="preserve">
Est il retrouvé dans la lettre de liaison les éléments suivants : </t>
    </r>
  </si>
  <si>
    <t>LL1</t>
  </si>
  <si>
    <t>LL2</t>
  </si>
  <si>
    <t>LL3</t>
  </si>
  <si>
    <t>LL4</t>
  </si>
  <si>
    <t>LL5</t>
  </si>
  <si>
    <r>
      <t xml:space="preserve"> IUD du DMI (p</t>
    </r>
    <r>
      <rPr>
        <i/>
        <sz val="14"/>
        <color theme="1"/>
        <rFont val="Calibri"/>
        <family val="2"/>
        <scheme val="minor"/>
      </rPr>
      <t>récisez ce qui est retrouvé IUD-ID ou IUD-IP ou les 2)</t>
    </r>
  </si>
  <si>
    <t xml:space="preserve"> Dénomination du DMI</t>
  </si>
  <si>
    <t xml:space="preserve"> Référence du DMI</t>
  </si>
  <si>
    <t xml:space="preserve"> Numéro de série et/ou de lot</t>
  </si>
  <si>
    <r>
      <t xml:space="preserve"> Nom du fabriquant ou de son mandataire (</t>
    </r>
    <r>
      <rPr>
        <i/>
        <sz val="14"/>
        <color theme="1"/>
        <rFont val="Calibri"/>
        <family val="2"/>
        <scheme val="minor"/>
      </rPr>
      <t>cas échéant , celui du distributeur</t>
    </r>
    <r>
      <rPr>
        <sz val="14"/>
        <color theme="1"/>
        <rFont val="Calibri"/>
        <family val="2"/>
        <scheme val="minor"/>
      </rPr>
      <t>)</t>
    </r>
  </si>
  <si>
    <t xml:space="preserve"> Date d'utilisation du DMI (service/ETS)</t>
  </si>
  <si>
    <t xml:space="preserve"> Durée de vie prévue du DMI</t>
  </si>
  <si>
    <t xml:space="preserve"> Suivi éventuel</t>
  </si>
  <si>
    <t>Transmission de la lettre de liaison contenant notamment l’identification du DMI et de son utilisation au médecin traitant et médecin adresseur</t>
  </si>
  <si>
    <t xml:space="preserve">Traçabilité de la remise/ envoi de la lettre de liaison </t>
  </si>
  <si>
    <t>Carte d'implant</t>
  </si>
  <si>
    <t>CI1</t>
  </si>
  <si>
    <t>CI2</t>
  </si>
  <si>
    <t>CI3</t>
  </si>
  <si>
    <t>CI4</t>
  </si>
  <si>
    <t>CI5</t>
  </si>
  <si>
    <t>Préciser le type de carte d'implant remise au patient :  fabricant ou  institutionnelle</t>
  </si>
  <si>
    <t>Traçabilité de la remise de la carte d'implant au patient au sein du DPI</t>
  </si>
  <si>
    <t xml:space="preserve">Précisez où est retrouvée l'information en observation : </t>
  </si>
  <si>
    <r>
      <t xml:space="preserve">Traçabilité du DMI sur la </t>
    </r>
    <r>
      <rPr>
        <b/>
        <u/>
        <sz val="16"/>
        <rFont val="Calibri"/>
        <family val="2"/>
        <scheme val="minor"/>
      </rPr>
      <t>carte d'implant</t>
    </r>
  </si>
  <si>
    <t>Type de DMI / Abord choisi</t>
  </si>
  <si>
    <t>Liste 2</t>
  </si>
  <si>
    <t>Disponible</t>
  </si>
  <si>
    <t>Non disponible</t>
  </si>
  <si>
    <t>Cotation liste 1</t>
  </si>
  <si>
    <t>Cotation liste 2</t>
  </si>
  <si>
    <r>
      <rPr>
        <b/>
        <u/>
        <sz val="22"/>
        <color theme="0"/>
        <rFont val="Calibri"/>
        <family val="2"/>
        <scheme val="minor"/>
      </rPr>
      <t>AUDIT de CARTE d'IMPLANT/ LETTRE DE LIAISON</t>
    </r>
    <r>
      <rPr>
        <b/>
        <sz val="22"/>
        <color theme="0"/>
        <rFont val="Calibri"/>
        <family val="2"/>
        <scheme val="minor"/>
      </rPr>
      <t xml:space="preserve">
</t>
    </r>
    <r>
      <rPr>
        <i/>
        <sz val="22"/>
        <color theme="0"/>
        <rFont val="Calibri"/>
        <family val="2"/>
        <scheme val="minor"/>
      </rPr>
      <t>critère 1.1-10 du manuel de certification HAS</t>
    </r>
  </si>
  <si>
    <t>Oui papier</t>
  </si>
  <si>
    <t>Oui informatique (saisie manuelle)</t>
  </si>
  <si>
    <t>Non</t>
  </si>
  <si>
    <t>Oui informatique (saisie automatique)</t>
  </si>
  <si>
    <t>Toute autre information destinée à garantir l'utilisation sûre du dispositif par le patient, notamment les informations figurant dans la notice d'utilisation  (ex : les informations quantitatives et qualitatives générales sur les matériaux et substances auxquels les patients sont susceptibles d'être exposés)</t>
  </si>
  <si>
    <t xml:space="preserve">Lors de la délivrance aux services, la PUI transmet les données relatives aux DMI permettant le rapprochement entre la demande service et la délivrance PUI (date, quantité délivrée, US destinataire,...) </t>
  </si>
  <si>
    <t>Liste 3</t>
  </si>
  <si>
    <t>Cotation liste 3</t>
  </si>
  <si>
    <t>Oui</t>
  </si>
  <si>
    <t>Non applicable</t>
  </si>
  <si>
    <t>Liste 4</t>
  </si>
  <si>
    <t>Cotation liste 4</t>
  </si>
  <si>
    <t>En cours</t>
  </si>
  <si>
    <t>Liste 5</t>
  </si>
  <si>
    <t>Cotation liste 5</t>
  </si>
  <si>
    <t>Le système documentaire (de préférence dématérialisé) relatif au SMQ des DMI est-il fonctionnel (accessible à tout moment, revu et évalué selon des critères de périodicité définis) ?</t>
  </si>
  <si>
    <t>Une étude des risques encourus par les patients liés au circuit des dispositifs médicaux implantables a-t-elle été réalisée ?</t>
  </si>
  <si>
    <t>Des audits de conformité liés au circuit des DMI ont-ils été réalisés ?</t>
  </si>
  <si>
    <t>Une organisation est-elle prévue pour répondre aux demandes de DMI en urgence ?</t>
  </si>
  <si>
    <t>Il existe une interopérabilité/interface entre le logiciel de la PUI et le logiciel du bloc opératoire ?</t>
  </si>
  <si>
    <t>Il existe une interopérabilité/interface entre le logiciel marché et le logiciel de la PUI ?</t>
  </si>
  <si>
    <t>nom du dispositif;  2 type de dispositif; 3 identifiant unique du dispositif (IUD); l’IUD doit être dans un format AIDC (identification et saisie automatique des données), par exemple sous la forme d’un code-barres linéaire ou 2D, et l’identifiant «dispositif» (IUD-ID) doit être dans un format lisible par l’homme;</t>
  </si>
  <si>
    <t>4 numéro de série ou, le cas échéant, numéro de lot; 5 nom et adresse du fabricant du dispositif médical; 6 site internet du fabricant du dispositif médical</t>
  </si>
  <si>
    <t>1 nom ou identifiant du patient; 2 date d’implantation; 3 nom et adresse de l’établissement de soins de santé qui a implanté le dispositif.</t>
  </si>
  <si>
    <t>Liste 6</t>
  </si>
  <si>
    <t>Cotation liste 6</t>
  </si>
  <si>
    <t>Oui partiellement</t>
  </si>
  <si>
    <t>Liste 7</t>
  </si>
  <si>
    <t>Cotation liste 7</t>
  </si>
  <si>
    <t>Les professionnels de la PUI sont-ils associés à l'analyse des fiches de signalement d'évènements indésirables en lien avec le circuit des DMI et la traçabilité sanitaire ?</t>
  </si>
  <si>
    <t>A l'étape de réception des DMI, Ia PUI est-elle équipée d'un système d'identification et de saisie automatique des données (lecteurs de code à barres/datamatrix) adapté à la lecture des informations extraites de l'IUD ?</t>
  </si>
  <si>
    <t>A l'étape de délivrance des DMI, la PUI est-elle équipée d'un système d'identification et de saisie automatique des données (lecteurs de code à barres/datamatrix) adapté à la lecture des informations extraites de l'IUD ?</t>
  </si>
  <si>
    <t>Les équipements/contenants utilisés pour la délivrance des DMI et le transport au service destinataire sont sécurisés et identifiés au nom de l'unité.</t>
  </si>
  <si>
    <t>La délivrance et le transport des DMI permettent-ils d'assurer les conditions de conservation de l'intégrité et de la stérilité des DMI ?</t>
  </si>
  <si>
    <t>Des audits des conditions de stockage et de détention des DMI dans les US sont réalisés régulièrement par la PUI, a minima annuellement (dotation, étiquetage, péremption, respect du système plein/vide le cas échéant, respect des conditions de stockage …) pour garantir la sécurité et la performance clinique des produits stockés.</t>
  </si>
  <si>
    <t>Un bilan annuel des actions d'amélioration mises en œuvre et l'évaluation de leur efficacité est-il présenté à la commission médicale d'établissement ou à la conférence médicale d'établissement?</t>
  </si>
  <si>
    <t xml:space="preserve">Document formalisant les modalités d’enregistrement des DMI gérés en dépôts et les responsabilités respectives de la PUI et du service utilisateur. Une copie de ce document est transmise au responsable du système de management de la qualité du circuit des dispositifs médicaux implantables. </t>
  </si>
  <si>
    <t>Document disponible : PV ou CR de la CME/CfME relatif à la désignation du responsable du système de management de la qualité du circuit des DMI (RSMQ-DMI)</t>
  </si>
  <si>
    <t>Documents disponibles : 
Description du processus constituant le circuit des dispositifs médicaux implantables (DMI) et leur interaction sous forme de procédure ou schéma opérationnel
Organigramme
Procédures et Modes opératoires intégrant les différentes responsabilités
Fiche de poste du RSMQ-DMI</t>
  </si>
  <si>
    <t>Documents disponibles : 
Plan de formation pluriannuel
Feuilles d'émargement
Tableau de suivi</t>
  </si>
  <si>
    <t>Documents disponibles : 
Charte (de confiance / d'incitation) à (signaler / déclarer) tout type d'événement indésirable porteur de risque (avec ou sans effet)
Fiche de déclaration interne des événements indésirables (système de déclaration dématérialisé)</t>
  </si>
  <si>
    <t>Documents disponibles : 
Procédures de gestion des événements indésirables, erreurs, dysfonctionnements ou défauts de traçabilité liés au circuit des dispositifs médicaux implantables</t>
  </si>
  <si>
    <t>Document disponible : 
Etude des risques encourus par les patients liés aux circuit des DMI</t>
  </si>
  <si>
    <t>Les professionnels du service sont-ils associés à l'analyse des fiches de signalement d'évènements indésirables en lien avec le circuit des DMI et la traçabilité sanitaire ?</t>
  </si>
  <si>
    <t>Définition du périmètre : choix de 2 secteurs d'activité</t>
  </si>
  <si>
    <t>Documents disponibles : Politique qualité, Description des processus du circuit des DMI, Procédures et modes opératoires, étude des risques, informations documentées relatives à la planification des actions d'amélioration
Système documentaire relatif au SMQ des DMI :
diffusé et accessible à tout moment, revu et évalué avec une périodicité définie, appliqué à chaque étape du circuit des DMI</t>
  </si>
  <si>
    <t>Le(s) logiciel(s) permet(tent) une saisie informatique, en temps réel, des données entrantes de traçabilité sanitaire (Fournisseur/PUI) dans le système d'information.</t>
  </si>
  <si>
    <t>Le process de commande auprès des fabricants et/ou fournisseurs est informatisé pour tous les DMI quel que soit leur mode de gestion ?</t>
  </si>
  <si>
    <t>B23</t>
  </si>
  <si>
    <t>B24</t>
  </si>
  <si>
    <t>Les données enregistrées au moment de la pose de DMI par le service utilisateur viennent compléter les données préalablement enregistrées dans le SI par la PUI au moment de la délivrance</t>
  </si>
  <si>
    <t>Avez-vous été formé aux règles de stockage des DM notamment DMI (dotation, gestion en "plein-vide", rotation du type PPPS ("premier périmé, premier sorti"), absence de plicature des emballages, pas d’inscription sur les emballages, pas de produits entassés ou regroupés avec des liens élastiques, ....) ?</t>
  </si>
  <si>
    <t>Liste 8</t>
  </si>
  <si>
    <t>Cotation liste 8</t>
  </si>
  <si>
    <t>Art.15 - arrêté du 8 septembre 2021
Critère 2.2-05</t>
  </si>
  <si>
    <t>Secteur d'activité</t>
  </si>
  <si>
    <t>Nombre de poses de DMI par an</t>
  </si>
  <si>
    <t xml:space="preserve">Procès-verbal (PV) ou compte-rendu (CR) de la CME/CfME relatif à la désignation du responsable du système de management de la qualité du circuit des DMI (RSMQ-DMI) qui identifie la personne pressentie par la direction (nom, prénom), ses missions et le temps dédié </t>
  </si>
  <si>
    <t xml:space="preserve">Une procédure documentée (ou instruction) pour la réception de dispositifs médicaux implantables permettant de sécuriser l’accès et l’utilisation des DMI détenus au sein du service utilisateur </t>
  </si>
  <si>
    <t>Art.5 et 7 - arrêté du 8 septembre 2021</t>
  </si>
  <si>
    <t>Art.6 et 13 - arrêté du 8 septembre 2021</t>
  </si>
  <si>
    <t>Pour les établissements de santé, le bilan annuel des actions d'amélioration mises en œuvre et l'évaluation de leur efficacité sont présentés à la commission médicale d'établissement ou à la conférence médicale d'établissement. Ce bilan est pris en compte pour l'élaboration du programme d'actions mentionné aux articles L. 6144-1 et L. 6161-2-2 du code de santé publique.
Le RSMQ-DMI rend compte du fonctionnement du système de management de la qualité et de tout besoin d'amélioration à la direction et, le cas échéant, à la commission médicale d'établissement ou à la conférence médicale d'établissement annuellement.
Documents disponibles : 
Echéancier de réalisation des actions d’amélioration en lien avec la déclaration des évènements indésirables
Bilan annuel des actions d'amélioration</t>
  </si>
  <si>
    <t>Art.6 - arrêté du 8 septembre 2021</t>
  </si>
  <si>
    <t>Art.6, 8 et 10 - arrêté du 8 septembre 2021</t>
  </si>
  <si>
    <t>La liste des dispositifs médicaux implantables référencés dont l’utilisation est préconisée dans l’établissement de santé doit être validée par la CME/CFME
Elle précise pour chaque dispositif médical implantable :
1/ L’identifiant unique propre au modèle du dispositif (IUD-ID) défini à l’annexe VI, partie C du règlement (UE) 2017/745 , dès lors que celui-ci est disponible, et l’ensemble des informations suivantes :
– le nom ou la dénomination commerciale du dispositif ;
– la dénomination, selon la nomenclature de référence en vigueur ;
– le nom du fabricant et, le cas échéant, de son mandataire ;
– la référence ou le numéro dans le catalogue du fabricant ;
– les dimensions cliniques (dont le volume, la longueur, le calibre, le diamètre) ;
2/ Le cas échéant, le nom du distributeur et la référence ou le numéro dans le catalogue du distributeur.</t>
  </si>
  <si>
    <t>Art.5 - arrêté du 8 septembre 2021</t>
  </si>
  <si>
    <t>Tout établissement de santé ou groupement de coopération sanitaire qui utilise ou délivre des dispositifs médicaux ou met de tels dispositifs à la disposition de ses membres désigne un correspondant local de matériovigilance</t>
  </si>
  <si>
    <t>Art.4 et 5 - arrêté du 8 septembre 2021</t>
  </si>
  <si>
    <t xml:space="preserve">La direction assure la disponibilité des moyens nécessaires aux missions et au système de management par la qualité à chacune des étapes du circuit des dispositifs médicaux implantables.
L’informatisation de ces processus et l’interopérabilité des composants du système d’information de l’établissement de santé ou de l’installation de chirurgie esthétique sont des conditions nécessaires à la sécurisation du circuit des dispositifs médicaux implantables et facilitent la traçabilité. </t>
  </si>
  <si>
    <t xml:space="preserve">Les échanges de données, notamment entre la pharmacie à usage intérieur et le service utilisateur, doivent respecter le cadre d’interopérabilité des systèmes d’information de santé. </t>
  </si>
  <si>
    <t>Les données enregistrées relatives au dispositif médical implantable et à son utilisation sont versées dans le dossier patient informatisé dans le respect du cadre d’interopérabilité des systèmes d’information de santé
La direction veille à ce que toutes mesures soient prises pour assurer l'information des patients, notamment en ce qui concerne l'utilisation d'un dispositif médical implantable.</t>
  </si>
  <si>
    <t>Les données contenues dans les documents mentionnés à l’article R. 5212-42 du code de la santé publique sont versées, via le système d’information de l’établissement de santé ou l’installation de chirurgie esthétique, et dans le respect du cadre d’interopérabilité des systèmes d’informations de santé, dans la lettre de liaison mentionnée à l’article R. 1112-1-2 du code de la santé publique
La direction veille à ce que toutes mesures soient prises pour assurer l'information des patients, notamment en ce qui concerne l'utilisation d'un dispositif médical implantable.</t>
  </si>
  <si>
    <t>Les données contenues dans les documents mentionnés à l’article R. 5212-42 du code de la santé publique sont versées, via le système d’information de l’établissement de santé ou l’installation de chirurgie esthétique, et dans le respect du cadre d’interopérabilité des systèmes d’informations de santé, dans le dossier médical partagé, selon les dispositions règlementaires en vigueur.
La direction veille à ce que toutes mesures soient prises pour assurer l'information des patients, notamment en ce qui concerne l'utilisation d'un dispositif médical implantable.</t>
  </si>
  <si>
    <t>Art.11 et 14 - arrêté du 8 septembre 2021</t>
  </si>
  <si>
    <t>Art.11, 12 et 14 - arrêté du 8 septembre 2021</t>
  </si>
  <si>
    <t>Art.7 et 12 - arrêté du 8 septembre 2021</t>
  </si>
  <si>
    <t>Art.14 - arrêté du 8 septembre 2021</t>
  </si>
  <si>
    <t>Art.10 et 14 - arrêté du 8 septembre 2021</t>
  </si>
  <si>
    <t>Document disponible 
Procédure documentée définissant les responsabilités et exigences pour planifier et mener les audits du système de management de la qualité</t>
  </si>
  <si>
    <t>Art.13 - arrêté du 8 septembre 2021</t>
  </si>
  <si>
    <t>Document disponible 
Procédure documentée de transport des DMI vers le service utilisateur</t>
  </si>
  <si>
    <t>Les équipes améliorent leurs pratiques en analysant les événements indésirables associés aux soins qu’elles ont déclarés
L’établissement analyse, exploite et communique la survenue d’événements indésirables liées aux soins</t>
  </si>
  <si>
    <t>Cette dotation est définie par les médecins du service utilisateur, le cadre de santé ou son équivalent et le pharmacien, pour répondre aux besoins du service utilisateur sur la base de la liste des DMI référencés. L’analyse de la demande de mise en dotation est réalisée par le pharmacien et prend notamment en compte : 
– les besoins thérapeutiques auxquels répond le service utilisateur ; 
– les protocoles de soins et les référentiels de bon usage en vigueur ; 
– la capacité et les conditions de stockage du service utilisateur. 
Liste signée par le pharmacien</t>
  </si>
  <si>
    <t>Art.15 - arrêté du 8 septembre 2021
N-03 ANAP module PUI</t>
  </si>
  <si>
    <t>Les dispositifs médicaux implantables gérés en dépôt font l’objet d’un enregistrement informatique dans le système d’information de l’établissement. Les conditions d’enregistrement, de réception et de stockage de ces dépôts répondent aux conditions définies à l'article 15.</t>
  </si>
  <si>
    <t>La pharmacie à usage intérieur, procède à des audits réguliers, a minima annuels, des conditions de stockage et de détention des dispositifs médicaux implantables dans les services utilisateurs pour garantir la sécurité et les performances cliniques des produits stockés
Un procès-verbal des audits est disponible : daté de moins d'un an et co-signé par le pharmacien et le responsable médical du service utilisateur ou par un médecin du service.</t>
  </si>
  <si>
    <t>Mettez-vous à disposition du service utilisateur les informations et référentiels nécessaires au bon usage du dispositif médical implantable ? 
(pour information un résumé des caractéristiques de sécurité et des performances cliniques peut être mis à disposition par le fabricant)</t>
  </si>
  <si>
    <t>Art.15 - arrêté du 8 septembre 2021
K-07 ANAP module PUI</t>
  </si>
  <si>
    <t>Critère 2.3-07
Art.15 - arrêté du 8 septembre 2021
L-05 ANAP module PUI</t>
  </si>
  <si>
    <t>Art.15 - arrêté du 8 septembre 2021
K-04 et L-04 ANAP module PUI</t>
  </si>
  <si>
    <t>Art.15 - arrêté du 8 septembre 2021
J-06 ANAP module PUI
Critère 2.3-07</t>
  </si>
  <si>
    <t>Art.11 et 12 - arrêté du 8 septembre 2021
Critère 2.4-04 et 3.7-04
O-06 module ANAP PUI</t>
  </si>
  <si>
    <t>Art.15 - arrêté du 8 septembre 2021
K-06 et N-03 ANAP module PUI</t>
  </si>
  <si>
    <t>Art.15 - arrêté du 8 septembre 2021
K-06 et N-04 ANAP module PUI</t>
  </si>
  <si>
    <t>La pharmacie à usage intérieur enregistre l’ensemble des données relatives à la délivrance des dispositifs médicaux implantables dans le système d’information de l’établissement de santé</t>
  </si>
  <si>
    <t>Art.15 - arrêté du 8 septembre 2021
B-01 ANAP module US</t>
  </si>
  <si>
    <t>Art.15 - arrêté du 8 septembre 2021
B-06 et B.07 ANAP module US</t>
  </si>
  <si>
    <t>Art.15 - arrêté du 8 septembre 2021
B-03 ANAP module US</t>
  </si>
  <si>
    <t>Art.15 - arrêté du 8 septembre 2021
C-03 ANAP module US</t>
  </si>
  <si>
    <t>Le cadre de santé du service utilisateur ou son équivalent définit, en accord avec le pharmacien, les procédures pour les demandes, la réception, et les conditions de stockage, permettant de sécuriser l’accès et l’utilisation des dispositifs médicaux implantables détenus.</t>
  </si>
  <si>
    <t>Art.15 - arrêté du 8 septembre 2021
C-01 ANAP module US</t>
  </si>
  <si>
    <t>Art.15 - arrêté du 8 septembre 2021
D-01 - ANAP module US</t>
  </si>
  <si>
    <t>Art.15 - arrêté du 8 septembre 2021
D-02 ANAP module US
Critère 2.3-07</t>
  </si>
  <si>
    <t>Art.15 - arrêté du 8 septembre 2021
D-04 et 06 ANAP module US
Critère 2.3-07</t>
  </si>
  <si>
    <t>Art.15 - arrêté du 8 septembre 2021
D-05 ANAP module US</t>
  </si>
  <si>
    <t>Art.15 - arrêté du 8 septembre 2021
G-11 ANAP module US</t>
  </si>
  <si>
    <t>La réception est ainsi validée en temps réel par le service utilisateur et fait l’objet d’un enregistrement dans le système d’information de l’établissement de santé</t>
  </si>
  <si>
    <t xml:space="preserve">Les conditions d’enregistrement, de réception et de stockage de ces dépôts répondent aux conditions définies à l'article 15. </t>
  </si>
  <si>
    <t>Art.15 - arrêté du 8 septembre 2021
O-01 ANAP module PUI</t>
  </si>
  <si>
    <t>H-01 ANAP module US
N-11 ANAP module PUI</t>
  </si>
  <si>
    <t>Art.15 - arrêté du 8 septembre 2021
G-07 ANAP module US</t>
  </si>
  <si>
    <t>Art.12 - arrêté du 8 septembre 2021
A-04 ANAP module US
Critère 2.3-02</t>
  </si>
  <si>
    <t>Toute personne impliquée directement ou indirectement dans le circuit des dispositifs médicaux implantables au sein d’un établissement de santé est tenue de déclarer les évènements indésirables, les erreurs, les dysfonctionnements ou les défauts de traçabilité liés au circuit des dispositifs médicaux implantables.</t>
  </si>
  <si>
    <t>Réponse</t>
  </si>
  <si>
    <t>Oui :1
Non : 0</t>
  </si>
  <si>
    <r>
      <t>Adresse et site internet du fabriquant ou de son mandataire (</t>
    </r>
    <r>
      <rPr>
        <i/>
        <sz val="14"/>
        <color theme="1"/>
        <rFont val="Calibri"/>
        <family val="2"/>
        <scheme val="minor"/>
      </rPr>
      <t>cas échéant , celui du distributeur</t>
    </r>
    <r>
      <rPr>
        <sz val="14"/>
        <color theme="1"/>
        <rFont val="Calibri"/>
        <family val="2"/>
        <scheme val="minor"/>
      </rPr>
      <t>)</t>
    </r>
  </si>
  <si>
    <t>Identification du professionnel poseur du DMI (nom, prénom et RPPS)</t>
  </si>
  <si>
    <t>Audit de dossier</t>
  </si>
  <si>
    <t>La lettre de liaison est-elle transmise au médecin traitant et, le cas échéant, au praticien qui a adressé le patient à l'établissement</t>
  </si>
  <si>
    <t>Une copie de la carte d'implant est-elle disponible ?</t>
  </si>
  <si>
    <t>Art.15 - arrêté du 8 septembre 2021
Décret n° 2016-995 du 20 juillet 2016 relatif aux lettres de liaison
Article R1112-1-2
critères 1.1-10 et 2.2-20 du manuel de certification HAS</t>
  </si>
  <si>
    <t>Oui : néant
Non : néant</t>
  </si>
  <si>
    <t>Oui :1
Partiellement : 0,5
Non : 0</t>
  </si>
  <si>
    <t>Oui par messagerie sécurisée :1
Oui par courrier : 0,5
Non : 0</t>
  </si>
  <si>
    <t>Nom de l'établissement :</t>
  </si>
  <si>
    <t>pts Act 1</t>
  </si>
  <si>
    <t>pts Act 2</t>
  </si>
  <si>
    <t>Date de l'audit :</t>
  </si>
  <si>
    <t>Enregistrement des données</t>
  </si>
  <si>
    <t>Résultat</t>
  </si>
  <si>
    <t>Théme</t>
  </si>
  <si>
    <t>Taux de critères évalués</t>
  </si>
  <si>
    <t>Résultat global :</t>
  </si>
  <si>
    <t>Encadrement-instances</t>
  </si>
  <si>
    <t>PUI</t>
  </si>
  <si>
    <t>Préciser le type de carte d'implant remise au patient : fabricant ou institutionnelle</t>
  </si>
  <si>
    <t>Art.15 - arrêté du 8 septembre 2021
Article L1111-14
Article L1111-23</t>
  </si>
  <si>
    <t>Une lettre de liaison est-elle disponible dans le Dossier du patient ?</t>
  </si>
  <si>
    <t>critère 1.1-10 du manuel de certification HAS
Art.15 - arrêté du 8 septembre 2021
Article R5212-42</t>
  </si>
  <si>
    <t>Le nom, l'adresse et le site internet du fabriquant sont-ils retrouvés ?</t>
  </si>
  <si>
    <t>L'identification du DMI (dénomination, numéro de série ou de lot, IUD, modèle) utilisé est-elle retrouvée ?</t>
  </si>
  <si>
    <t>Le lieu (service/ETS) et la date d'utilisation du DMI sont-ils retrouvés ?</t>
  </si>
  <si>
    <t>L'identification du professionnel poseur du DMI (nom, prénom et RPPS) est-elle retrouvée ?</t>
  </si>
  <si>
    <t>L'existence d'une durée de vie limitée du produit et le cas échéant, le suivi médical particulier sont-ils retrouvés ?</t>
  </si>
  <si>
    <t>Toute autre information destinée à garantir l'utilisation sûre du dispositif par le patient, notamment les informations quantitatives et qualitatives générales sur les matériaux et substances auxquels les patients sont susceptibles d'être exposés</t>
  </si>
  <si>
    <t>La remise/ envoi de la carte d'implant au patient est-elle tracée ?</t>
  </si>
  <si>
    <r>
      <rPr>
        <b/>
        <u/>
        <sz val="8"/>
        <color rgb="FF0070C0"/>
        <rFont val="Arial"/>
        <family val="2"/>
      </rPr>
      <t>Art.5 et 7 - arrêté du 8 septembre 2021</t>
    </r>
    <r>
      <rPr>
        <sz val="8"/>
        <color rgb="FF0070C0"/>
        <rFont val="Arial"/>
        <family val="2"/>
      </rPr>
      <t xml:space="preserve">
La </t>
    </r>
    <r>
      <rPr>
        <b/>
        <sz val="8"/>
        <color rgb="FF0070C0"/>
        <rFont val="Arial"/>
        <family val="2"/>
      </rPr>
      <t>direction</t>
    </r>
    <r>
      <rPr>
        <sz val="8"/>
        <color rgb="FF0070C0"/>
        <rFont val="Arial"/>
        <family val="2"/>
      </rPr>
      <t xml:space="preserve"> établit la politique de la qualité, en </t>
    </r>
    <r>
      <rPr>
        <b/>
        <sz val="8"/>
        <color rgb="FF0070C0"/>
        <rFont val="Arial"/>
        <family val="2"/>
      </rPr>
      <t>fixe les objectifs</t>
    </r>
    <r>
      <rPr>
        <sz val="8"/>
        <color rgb="FF0070C0"/>
        <rFont val="Arial"/>
        <family val="2"/>
      </rPr>
      <t xml:space="preserve"> et le</t>
    </r>
    <r>
      <rPr>
        <b/>
        <sz val="8"/>
        <color rgb="FF0070C0"/>
        <rFont val="Arial"/>
        <family val="2"/>
      </rPr>
      <t xml:space="preserve"> calendrier</t>
    </r>
    <r>
      <rPr>
        <sz val="8"/>
        <color rgb="FF0070C0"/>
        <rFont val="Arial"/>
        <family val="2"/>
      </rPr>
      <t xml:space="preserve">, et assure le </t>
    </r>
    <r>
      <rPr>
        <b/>
        <sz val="8"/>
        <color rgb="FF0070C0"/>
        <rFont val="Arial"/>
        <family val="2"/>
      </rPr>
      <t>suivi de sa mise en œuvre</t>
    </r>
    <r>
      <rPr>
        <sz val="8"/>
        <color rgb="FF0070C0"/>
        <rFont val="Arial"/>
        <family val="2"/>
      </rPr>
      <t xml:space="preserve">. 
Pour les établissements de santé, la politique de la qualité est établie </t>
    </r>
    <r>
      <rPr>
        <b/>
        <sz val="8"/>
        <color rgb="FF0070C0"/>
        <rFont val="Arial"/>
        <family val="2"/>
      </rPr>
      <t xml:space="preserve">conjointement avec le président </t>
    </r>
    <r>
      <rPr>
        <sz val="8"/>
        <color rgb="FF0070C0"/>
        <rFont val="Arial"/>
        <family val="2"/>
      </rPr>
      <t>de la commission médicale d'établissement (</t>
    </r>
    <r>
      <rPr>
        <b/>
        <sz val="8"/>
        <color rgb="FF0070C0"/>
        <rFont val="Arial"/>
        <family val="2"/>
      </rPr>
      <t>CME</t>
    </r>
    <r>
      <rPr>
        <sz val="8"/>
        <color rgb="FF0070C0"/>
        <rFont val="Arial"/>
        <family val="2"/>
      </rPr>
      <t>) ou de la conférence médicale d'établissement (</t>
    </r>
    <r>
      <rPr>
        <b/>
        <sz val="8"/>
        <color rgb="FF0070C0"/>
        <rFont val="Arial"/>
        <family val="2"/>
      </rPr>
      <t>CfME</t>
    </r>
    <r>
      <rPr>
        <sz val="8"/>
        <color rgb="FF0070C0"/>
        <rFont val="Arial"/>
        <family val="2"/>
      </rPr>
      <t>).
Vérifier le statut et la forme du document, son élaboration concertée avec la direction et le président de la commission médicale d'établissement ou de la conférence médicale d'établissement, le mode et la fréquence de révision, le contenu, l'identification des besoins,  l'organisation du pilotage, la prise en compte des engagements qui font suite à la procédure de certification prévue à l'article L.6111-3 du CSP, les résultats des contrôles et inspection et le bilan des actions d'amélioration mises en œuvre à la suite de l'analyse des événements indésirables, erreurs, dysfonctionnements ou défauts de traçabilité en lien avec le circuit des DMI.</t>
    </r>
  </si>
  <si>
    <r>
      <rPr>
        <b/>
        <u/>
        <sz val="8"/>
        <color rgb="FF0070C0"/>
        <rFont val="Arial"/>
        <family val="2"/>
      </rPr>
      <t>Art.4 et 7 - arrêté du 8 septembre 2021</t>
    </r>
    <r>
      <rPr>
        <sz val="8"/>
        <color rgb="FF0070C0"/>
        <rFont val="Arial"/>
        <family val="2"/>
      </rPr>
      <t xml:space="preserve">
Cette procédure, conforme à la réglementation, décrit l’organisation propre à l'établissement pour l’ensemble du circuit : commande, circuit du bon de commande, dispensation par le pharmacien, stockage dans des locaux sécurisés, utilisation et traçabilité sanitaire, surveillance et information du patient
Le circuit des dispositifs médicaux implantables mentionnés au paragraphe 5 de l'article 2 du règlement (UE) 2017/745 susvisé est un processus combinant des étapes pluridisciplinaires et interdépendantes mentionnées à l'article 15 visant à un objectif commun : l'utilisation sécurisée, appropriée et tracée du dispositif médical implantable chez le patient pris en charge par un établissement de santé ou une installation de chirurgie esthétique régie par les articles L. 6322-1 et suivants du code de la santé publique.</t>
    </r>
  </si>
  <si>
    <r>
      <rPr>
        <b/>
        <u/>
        <sz val="8"/>
        <color rgb="FF0070C0"/>
        <rFont val="Arial"/>
        <family val="2"/>
      </rPr>
      <t>Art.8 - arrêté du 8 septembre 2021</t>
    </r>
    <r>
      <rPr>
        <sz val="8"/>
        <color rgb="FF0070C0"/>
        <rFont val="Arial"/>
        <family val="2"/>
      </rPr>
      <t xml:space="preserve">
La direction formalise les responsabilités, les autorités et les délégations de responsabilités du personnel à toutes les étapes du circuit des dispositifs médicaux implantables dans le respect de la réglementation et des compétences en vigueur. Elle les communique à tout le personnel impliqué directement ou indirectement dans le circuit des dispositifs médicaux implantables. La direction s’assure que les rôles, responsabilités et autorités des acteurs du SMQCDM  sont communiquées et comprises au sein de l’établissement de santé.</t>
    </r>
  </si>
  <si>
    <r>
      <rPr>
        <b/>
        <u/>
        <sz val="8"/>
        <color rgb="FF0070C0"/>
        <rFont val="Arial"/>
        <family val="2"/>
      </rPr>
      <t>art.7 et art.10 - arrêté du 8 septembre 2021</t>
    </r>
    <r>
      <rPr>
        <sz val="8"/>
        <color rgb="FF0070C0"/>
        <rFont val="Arial"/>
        <family val="2"/>
      </rPr>
      <t xml:space="preserve">
Cette étude porte a minima sur :
* Les risques pouvant aboutir à un évènement indésirable, à une erreur ou à un dysfonctionnement à chaque étape du circuit des dispositifs médicaux implantables ;
* Les risques pouvant aboutir à un défaut de traçabilité à chaque étape du circuit des dispositifs médicaux implantables
Une attention particulière est portée sur :
– les risques majeurs liés à l’absence d’informatisation des processus ou à l’absence d’interopérabilité des composants du système d’information de l’établissement de santé
pour une ou plusieurs étapes du circuit des dispositifs médicaux implantables ;
– les risques d’interruption du processus de traçabilité à la sortie du patient de l’établissement de santé
Le circuit des dispositifs médicaux implantables (DMI) est évalué/réévalué régulièrement et/ou lors de modification notable des pratiques (réalisation d’une nouvelle activité nécessitant des dispositifs médicaux implantables, transformation des plateaux techniques, évolution du système d’information de l’établissement, référencement d’une nouvelle gamme de dispositif médical) et/ou lors d’évènements indésirables récurrents liés à l’organisation du circuit.</t>
    </r>
  </si>
  <si>
    <r>
      <rPr>
        <b/>
        <u/>
        <sz val="8"/>
        <color rgb="FF0070C0"/>
        <rFont val="Arial"/>
        <family val="2"/>
      </rPr>
      <t>Art.6 - arrêté du 8 septembre 2021</t>
    </r>
    <r>
      <rPr>
        <sz val="8"/>
        <color rgb="FF0070C0"/>
        <rFont val="Arial"/>
        <family val="2"/>
      </rPr>
      <t xml:space="preserve">
Le responsable du système de management de la qualité du circuit des DMI (RSMQ-DMI) est désigné par la direction après avis de la CME/CfME
Une même personne peut assurer cette fonction au sein de plusieurs établissements de santé dans le cadre d’un groupement hospitalier de territoire ou d’un groupement de coopération sanitaire</t>
    </r>
  </si>
  <si>
    <r>
      <t xml:space="preserve">Le responsable du système de management de la qualité du circuit des DMI (RSMQ-DMI) est informé de ses missions
</t>
    </r>
    <r>
      <rPr>
        <b/>
        <u/>
        <sz val="8"/>
        <color rgb="FF0070C0"/>
        <rFont val="Arial"/>
        <family val="2"/>
      </rPr>
      <t>Art.6 - arrêté du 8 septembre 2021</t>
    </r>
    <r>
      <rPr>
        <sz val="8"/>
        <color rgb="FF0070C0"/>
        <rFont val="Arial"/>
        <family val="2"/>
      </rPr>
      <t xml:space="preserve">
Ce responsable dispose de l’autorité nécessaire pour l’exercice des missions suivantes :
1/ Assurer la coordination des acteurs impliqués dans ce circuit ;
2/ Définir, avec ces acteurs, l’ensemble des procédures organisationnelles relatives à ce circuit ;
3/ S’assurer que les processus nécessaires au système de management de la qualité sont établis, mis en œuvre et
évalués ;
4/ Rendre compte du fonctionnement du système de management de la qualité et de tout besoin d’amélioration à la direction et, le cas échéant, à la commission médicale d’établissement ou à la conférence médicale d’établissement
Il peut être en charge d’autres missions relatives à la qualité et à la sécurité des soins notamment en tant que correspondant local de matériovigilance mentionné à l’article R. 5212-12 du code de la santé publique ou coordonnateur de la gestion des risques associés aux soins mentionné à l’article R. 6111-4 du code de la santé publique.</t>
    </r>
  </si>
  <si>
    <r>
      <rPr>
        <b/>
        <u/>
        <sz val="8"/>
        <color rgb="FF0070C0"/>
        <rFont val="Arial"/>
        <family val="2"/>
      </rPr>
      <t>Art.9 - arrêté du 8 septembre 2021</t>
    </r>
    <r>
      <rPr>
        <sz val="8"/>
        <color rgb="FF0070C0"/>
        <rFont val="Arial"/>
        <family val="2"/>
      </rPr>
      <t xml:space="preserve">
Le plan de formation, défini par la direction est intégré au développement professionnel continu
Il comporte des formations spécifiques au circuit des dispositifs médicaux implantables. 
Un tutorat formalisé est mis en place pour les nouveaux salariés et le personnel intérimaire. 
A minima, un système documentaire permet de décrire le circuit des dispositifs médicaux implantables au sein de l’ES (ex : livret d’accueil salarié, logigramme, planning des tâches détaillé…). Les supports doivent être adaptés au public cible.
Des sensibilisations ciblées sur des écarts identifiés lors d’autoévaluation ou d’évaluation des pratiques ou survenue d'EI peuvent également être réalisées pour accompagner la mise en œuvre des procédures. Elles doivent faire l’objet d’une feuille d’émargement comme toutes les autres actions de formation/sensibilisation afin de pouvoir être prises en compte lors de l’évaluation</t>
    </r>
  </si>
  <si>
    <r>
      <rPr>
        <b/>
        <u/>
        <sz val="8"/>
        <color rgb="FF0070C0"/>
        <rFont val="Arial"/>
        <family val="2"/>
      </rPr>
      <t>Art.14 - arrêté du 8 septembre 2021</t>
    </r>
    <r>
      <rPr>
        <sz val="8"/>
        <color rgb="FF0070C0"/>
        <rFont val="Arial"/>
        <family val="2"/>
      </rPr>
      <t xml:space="preserve">
La direction met en place des processus pour promouvoir la déclaration interne des évènements indésirables, erreurs, dysfonctionnements ou défauts de traçabilité liés au circuit des dispositifs médicaux implantables et en faire comprendre l’importance ; 
Dans la charte de confiance, le directeur s'engage – avec le directeur des soins et le président de CME/CfME pour les établissements de santé – à protéger des sanctions disciplinaires les professionnels qui déclarent sans délai tout événement indésirable porteur de risque et analysent les événements indésirables sous réserve de l'absence de manquement délibéré ou répété aux règles de sécurité</t>
    </r>
  </si>
  <si>
    <r>
      <rPr>
        <b/>
        <u/>
        <sz val="8"/>
        <color rgb="FF0070C0"/>
        <rFont val="Arial"/>
        <family val="2"/>
      </rPr>
      <t>art.11 - arrêté du 8 septembre 2021</t>
    </r>
    <r>
      <rPr>
        <sz val="8"/>
        <color rgb="FF0070C0"/>
        <rFont val="Arial"/>
        <family val="2"/>
      </rPr>
      <t xml:space="preserve">
Elle permet de renseigner en particulier les informations sur
- le déclarant, 
- le ou les dispositifs médicaux implantables concernés
- les circonstances de survenue de l’évènement indésirable, de l’erreur, du dysfonctionnement ou du défaut de traçabilité, lié au circuit des dispositifs médicaux implantables.
La direction met à disposition de tous les acteurs et à tout moment un système de déclaration dématérialisé</t>
    </r>
  </si>
  <si>
    <r>
      <rPr>
        <b/>
        <u/>
        <sz val="8"/>
        <color rgb="FF0070C0"/>
        <rFont val="Arial"/>
        <family val="2"/>
      </rPr>
      <t>art.13 - Arrêté du 8 septembre 2021</t>
    </r>
    <r>
      <rPr>
        <sz val="8"/>
        <color rgb="FF0070C0"/>
        <rFont val="Arial"/>
        <family val="2"/>
      </rPr>
      <t xml:space="preserve">
La direction s’assure qu’un échéancier de réalisation des actions d’amélioration est fixé et que les responsabilités associées à leur mise en œuvre et à l’évaluation de leur efficacité sont définies.</t>
    </r>
  </si>
  <si>
    <r>
      <rPr>
        <b/>
        <u/>
        <sz val="8"/>
        <color rgb="FF0070C0"/>
        <rFont val="Arial"/>
        <family val="2"/>
      </rPr>
      <t>art.13 - Arrêté du 8 septembre 2021</t>
    </r>
    <r>
      <rPr>
        <sz val="8"/>
        <color rgb="FF0070C0"/>
        <rFont val="Arial"/>
        <family val="2"/>
      </rPr>
      <t xml:space="preserve">
Le bilan annuel des actions d’amélioration mises en œuvre et l’évaluation de leur efficacité sont présentés à la CME/CfME</t>
    </r>
  </si>
  <si>
    <r>
      <rPr>
        <b/>
        <u/>
        <sz val="8"/>
        <color rgb="FF0070C0"/>
        <rFont val="Arial"/>
        <family val="2"/>
      </rPr>
      <t>art.13 - Arrêté du 8 septembre 2021</t>
    </r>
    <r>
      <rPr>
        <sz val="8"/>
        <color rgb="FF0070C0"/>
        <rFont val="Arial"/>
        <family val="2"/>
      </rPr>
      <t xml:space="preserve">
La direction s’assure de la mise en place d’audits à intervalles réguliers pour déterminer si le système de management de la qualité est conforme aux dispositions établies, mis en œuvre et entretenu de manière efficace. Une procédure documentée est établie pour définir les responsabilités et les exigences pour planifier et mener les audits et rendre compte des résultats. </t>
    </r>
  </si>
  <si>
    <r>
      <rPr>
        <b/>
        <u/>
        <sz val="8"/>
        <color rgb="FF0070C0"/>
        <rFont val="Arial"/>
        <family val="2"/>
      </rPr>
      <t>Art.15 - Arrêté du 8 septembre 2021</t>
    </r>
    <r>
      <rPr>
        <sz val="8"/>
        <color rgb="FF0070C0"/>
        <rFont val="Arial"/>
        <family val="2"/>
      </rPr>
      <t xml:space="preserve">
La liste des dispositifs médicaux implantables référencés dont l’utilisation est préconisée dans l’établissement de santé doit être validée par la CME/CFME
Elle précise pour chaque dispositif médical implantable :
1/ L’identifiant unique propre au modèle du dispositif (IUD-ID) défini à l’annexe VI, partie C du règlement (UE) 2017/745 , dès lors que celui-ci est disponible, et l’ensemble des informations suivantes :
– le nom ou la dénomination commerciale du dispositif ;
– la dénomination, selon la nomenclature de référence en vigueur ;
– le nom du fabricant et, le cas échéant, de son mandataire ;
– la référence ou le numéro dans le catalogue du fabricant ;
– les dimensions cliniques (dont le volume, la longueur, le calibre, le diamètre) ;
2/ Le cas échéant, le nom du distributeur et la référence ou le numéro dans le catalogue du distributeur.</t>
    </r>
  </si>
  <si>
    <r>
      <rPr>
        <b/>
        <u/>
        <sz val="8"/>
        <color rgb="FF0070C0"/>
        <rFont val="Arial"/>
        <family val="2"/>
      </rPr>
      <t>art.15 - Arrêté du 8 septembre 2021</t>
    </r>
    <r>
      <rPr>
        <sz val="8"/>
        <color rgb="FF0070C0"/>
        <rFont val="Arial"/>
        <family val="2"/>
      </rPr>
      <t xml:space="preserve">
La constitution d’une dotation en dispositifs médicaux implantables peut être nécessaire à l’activité d’un service utilisateur. Cette dotation est définie par les médecins du service utilisateur, le cadre de santé ou son équivalent et le pharmacien, pour répondre aux besoins du service. 
Sur cette liste qualitative et quantitative, figure l’ IUD ID ainsi que les informations suivantes
-Nom ou dénomination commerciale du dispositif ;
-Dénomination, selon la nomenclature de référence en vigueur ;
-Nom du fabricant ;
-Référence ou le numéro dans le catalogue du fabricant ;
-Les dimensions cliniques (volume, longueur, calibre, diamètre)
-Les quantités maximales.</t>
    </r>
  </si>
  <si>
    <r>
      <rPr>
        <b/>
        <u/>
        <sz val="8"/>
        <color rgb="FF0070C0"/>
        <rFont val="Arial"/>
        <family val="2"/>
      </rPr>
      <t>art.15 Arrêté du 8 septembre 2021</t>
    </r>
    <r>
      <rPr>
        <sz val="8"/>
        <color rgb="FF0070C0"/>
        <rFont val="Arial"/>
        <family val="2"/>
      </rPr>
      <t xml:space="preserve">
Les dépôts de dispositifs médicaux implantables sont régis par une convention établie entre le fabricant ou le distributeur, et l’établissement de santé ou l’installation de chirurgie esthétique, en lien avec le pharmacien. 
* Elle définit les responsabilités et obligations de chaque partie : 
– celles du fabricant ou du distributeur notamment en termes de mise à disposition des données relatives aux dispositifs médicaux implantables alloués en dépôt nécessaires à l’enregistrement informatique, la mise à jour et l’inventaire du dépôt ; 
– celles de l’établissement de santé ou de l’installation de chirurgie esthétique notamment concernant les conditions de stockage des dispositifs médicaux implantables alloués en dépôt et les modalités de leur inventaire. 
* La convention précise également les responsabilités en cas de perte, détérioration ou dépassement de la date d’expiration des dispositifs médicaux implantables. </t>
    </r>
  </si>
  <si>
    <r>
      <rPr>
        <b/>
        <u/>
        <sz val="8"/>
        <color rgb="FF0070C0"/>
        <rFont val="Arial"/>
        <family val="2"/>
      </rPr>
      <t>art.15 - arrêté du 8 septembre 2021</t>
    </r>
    <r>
      <rPr>
        <sz val="8"/>
        <color rgb="FF0070C0"/>
        <rFont val="Arial"/>
        <family val="2"/>
      </rPr>
      <t xml:space="preserve">
Le cadre de santé du service utilisateur ou son équivalent définit, en accord avec le pharmacien : les procédures pour les demandes, la réception, et les conditions de stockage, permettant de sécuriser l’accès et l’utilisation des dispositifs médicaux implantables détenus.</t>
    </r>
  </si>
  <si>
    <r>
      <rPr>
        <b/>
        <u/>
        <sz val="8"/>
        <color rgb="FF0070C0"/>
        <rFont val="Arial"/>
        <family val="2"/>
      </rPr>
      <t>art.15 - arrêté du 8 septembre 2021</t>
    </r>
    <r>
      <rPr>
        <sz val="8"/>
        <color rgb="FF0070C0"/>
        <rFont val="Arial"/>
        <family val="2"/>
      </rPr>
      <t xml:space="preserve">
Le cadre de santé du service utilisateur ou son équivalent définit, en accord avec le pharmacien :  les procédures pour les demandes, la réception, et les conditions de stockage, permettant de sécuriser l’accès et l’utilisation des dispositifs médicaux implantables détenus.
</t>
    </r>
  </si>
  <si>
    <r>
      <rPr>
        <b/>
        <u/>
        <sz val="8"/>
        <color rgb="FF0070C0"/>
        <rFont val="Arial"/>
        <family val="2"/>
      </rPr>
      <t>art.15 - arrêté du 8 septembre 2021</t>
    </r>
    <r>
      <rPr>
        <sz val="8"/>
        <color rgb="FF0070C0"/>
        <rFont val="Arial"/>
        <family val="2"/>
      </rPr>
      <t xml:space="preserve">
La pharmacie à usage intérieur, procède à des audits réguliers, a minima annuels, des conditions de stockage et de détention des dispositifs médicaux implantables dans les services utilisateurs pour garantir la sécurité et les performances cliniques des produits stockés.</t>
    </r>
  </si>
  <si>
    <r>
      <rPr>
        <b/>
        <u/>
        <sz val="8"/>
        <color rgb="FF0070C0"/>
        <rFont val="Arial"/>
        <family val="2"/>
      </rPr>
      <t>art.15 - arrêté du 8 septembre 2021</t>
    </r>
    <r>
      <rPr>
        <sz val="8"/>
        <color rgb="FF0070C0"/>
        <rFont val="Arial"/>
        <family val="2"/>
      </rPr>
      <t xml:space="preserve">
Les données de traçabilité doivent être conservées, accessibles et exploitables informatiquement pendant toute la durée prévue à l’article R. 5212-37 du code de la santé publique
</t>
    </r>
    <r>
      <rPr>
        <b/>
        <u/>
        <sz val="8"/>
        <color rgb="FF0070C0"/>
        <rFont val="Arial"/>
        <family val="2"/>
      </rPr>
      <t>article R. 5212-37 du code de la santé publique</t>
    </r>
    <r>
      <rPr>
        <sz val="8"/>
        <color rgb="FF0070C0"/>
        <rFont val="Arial"/>
        <family val="2"/>
      </rPr>
      <t xml:space="preserve">
Le représentant légal des établissements de santé, des groupements de coopération sanitaire mentionnés à l'article L. 6133-7 et des établissements de chirurgie esthétique fixe, après avis de la commission médicale d'établissement mentionnée à l'article L. 6144-2 ou de la conférence médicale d'établissement mentionnée à l'article L. 6111-2, la procédure écrite selon laquelle les données nécessaires à l'exercice de la traçabilité sont recueillies, conservées et rendues accessibles.
Ces données sont conservées pendant une durée de dix ans. Cette durée est portée à quarante ans pour les dispositifs médicaux incorporant une substance qui, si elle est utilisée séparément, est susceptible d'être considérée comme un médicament dérivé du sang.</t>
    </r>
  </si>
  <si>
    <r>
      <t xml:space="preserve">Un inventaire des </t>
    </r>
    <r>
      <rPr>
        <b/>
        <sz val="10"/>
        <rFont val="Arial"/>
        <family val="2"/>
      </rPr>
      <t>DMI en dépôts</t>
    </r>
    <r>
      <rPr>
        <sz val="10"/>
        <rFont val="Arial"/>
        <family val="2"/>
      </rPr>
      <t>, réalisé avec la PUI et le fabricant ou le distributeur, a-t-il lieu au moins une fois par an?</t>
    </r>
  </si>
  <si>
    <r>
      <t xml:space="preserve">La réception des </t>
    </r>
    <r>
      <rPr>
        <b/>
        <sz val="10"/>
        <rFont val="Arial"/>
        <family val="2"/>
      </rPr>
      <t>DMI en achat</t>
    </r>
    <r>
      <rPr>
        <sz val="10"/>
        <rFont val="Arial"/>
        <family val="2"/>
      </rPr>
      <t xml:space="preserve"> est validée en temps réel par le service utilisateur et fait l’objet d’un enregistrement dans le SI</t>
    </r>
  </si>
  <si>
    <r>
      <t xml:space="preserve">La réception des </t>
    </r>
    <r>
      <rPr>
        <b/>
        <sz val="10"/>
        <rFont val="Arial"/>
        <family val="2"/>
      </rPr>
      <t xml:space="preserve">DMI en dépôt permanent </t>
    </r>
    <r>
      <rPr>
        <sz val="10"/>
        <rFont val="Arial"/>
        <family val="2"/>
      </rPr>
      <t>est validée en temps réel par le service utilisateur et fait l’objet d’un enregistrement dans le SI</t>
    </r>
  </si>
  <si>
    <r>
      <t xml:space="preserve">La réception des </t>
    </r>
    <r>
      <rPr>
        <b/>
        <sz val="10"/>
        <rFont val="Arial"/>
        <family val="2"/>
      </rPr>
      <t>DMI en dépôt temporaire</t>
    </r>
    <r>
      <rPr>
        <sz val="10"/>
        <rFont val="Arial"/>
        <family val="2"/>
      </rPr>
      <t xml:space="preserve"> est validée en temps réel par le service utilisateur et fait l’objet d’un enregistrement dans le SI</t>
    </r>
  </si>
  <si>
    <t>RÉCEPTION / STOCKAGE</t>
  </si>
  <si>
    <t>DEMANDE</t>
  </si>
  <si>
    <t>DÉLIVRANCE / TRANSPORT</t>
  </si>
  <si>
    <t>Si demande exceptionnelle (= hors liste des DMI référencés au sein de l'établissement) ou hors dotation du service, les données relatives à l'identité du demandeur, et notamment ses nom, prénom, profession et son identifiant au « Répertoire partagé des professionnels intervenant dans le système de santé » (RPPS)</t>
  </si>
  <si>
    <t>Si demande exceptionnelle (= hors liste des DMI référencés au sein de l'établissement) ou hors dotation du service, la date prévue de l’utilisation</t>
  </si>
  <si>
    <t>Si demande exceptionnelle (= hors liste des DMI référencés au sein de l'établissement) ou hors dotation du service, les données relatives à l’identification du service utilisateur</t>
  </si>
  <si>
    <t>Le cas échéant, si demande exceptionnelle (= hors liste des DMI référencés au sein de l'établissement) ou hors dotation du service, les données relatives à l'identité et à l'identification du patient</t>
  </si>
  <si>
    <t>Le cas échéant, si demande exceptionnelle (= hors liste des DMI référencés au sein de l'établissement) ou hors dotation du service, la justification de la demande, notamment l'indication</t>
  </si>
  <si>
    <t>POSE DMI</t>
  </si>
  <si>
    <r>
      <t xml:space="preserve">Activité 1
</t>
    </r>
    <r>
      <rPr>
        <b/>
        <sz val="10"/>
        <color theme="0"/>
        <rFont val="Arial"/>
        <family val="2"/>
      </rPr>
      <t>(la + volumineuse)</t>
    </r>
  </si>
  <si>
    <r>
      <t xml:space="preserve">La direction a-t-elle notamment défini la responsabilité des acteurs de la PUI et du service utilisateur concernant les modalités d’enregistrement des </t>
    </r>
    <r>
      <rPr>
        <b/>
        <sz val="10"/>
        <rFont val="Arial"/>
        <family val="2"/>
      </rPr>
      <t>DMI gérés en dépôts</t>
    </r>
    <r>
      <rPr>
        <sz val="10"/>
        <rFont val="Arial"/>
        <family val="2"/>
      </rPr>
      <t>?</t>
    </r>
  </si>
  <si>
    <r>
      <t>L’</t>
    </r>
    <r>
      <rPr>
        <b/>
        <sz val="10"/>
        <rFont val="Arial"/>
        <family val="2"/>
      </rPr>
      <t>interopérabilité</t>
    </r>
    <r>
      <rPr>
        <sz val="10"/>
        <rFont val="Arial"/>
        <family val="2"/>
      </rPr>
      <t xml:space="preserve"> des logiciels métiers du système d’information permet-elle de verser les données enregistrées relatives au DMI dans le </t>
    </r>
    <r>
      <rPr>
        <b/>
        <sz val="10"/>
        <rFont val="Arial"/>
        <family val="2"/>
      </rPr>
      <t>dossier patient informatisé (DPI)</t>
    </r>
    <r>
      <rPr>
        <sz val="10"/>
        <rFont val="Arial"/>
        <family val="2"/>
      </rPr>
      <t xml:space="preserve"> lors de la </t>
    </r>
    <r>
      <rPr>
        <b/>
        <sz val="10"/>
        <rFont val="Arial"/>
        <family val="2"/>
      </rPr>
      <t xml:space="preserve">pose </t>
    </r>
    <r>
      <rPr>
        <sz val="10"/>
        <rFont val="Arial"/>
        <family val="2"/>
      </rPr>
      <t xml:space="preserve">ou de la </t>
    </r>
    <r>
      <rPr>
        <b/>
        <sz val="10"/>
        <rFont val="Arial"/>
        <family val="2"/>
      </rPr>
      <t xml:space="preserve">dépose </t>
    </r>
    <r>
      <rPr>
        <sz val="10"/>
        <rFont val="Arial"/>
        <family val="2"/>
      </rPr>
      <t>d'un DMI par le service utilisateur?</t>
    </r>
  </si>
  <si>
    <r>
      <t>L’</t>
    </r>
    <r>
      <rPr>
        <b/>
        <sz val="10"/>
        <rFont val="Arial"/>
        <family val="2"/>
      </rPr>
      <t>interopérabilité</t>
    </r>
    <r>
      <rPr>
        <sz val="10"/>
        <rFont val="Arial"/>
        <family val="2"/>
      </rPr>
      <t xml:space="preserve"> des logiciels métiers du système d’information permet-elle de verser les données enregistrées relatives au DMI dans le </t>
    </r>
    <r>
      <rPr>
        <b/>
        <sz val="10"/>
        <rFont val="Arial"/>
        <family val="2"/>
      </rPr>
      <t>dossier médical partagé (DMP)</t>
    </r>
    <r>
      <rPr>
        <sz val="10"/>
        <rFont val="Arial"/>
        <family val="2"/>
      </rPr>
      <t xml:space="preserve">, lors de la </t>
    </r>
    <r>
      <rPr>
        <b/>
        <sz val="10"/>
        <rFont val="Arial"/>
        <family val="2"/>
      </rPr>
      <t>pose</t>
    </r>
    <r>
      <rPr>
        <sz val="10"/>
        <rFont val="Arial"/>
        <family val="2"/>
      </rPr>
      <t xml:space="preserve"> ou de la </t>
    </r>
    <r>
      <rPr>
        <b/>
        <sz val="10"/>
        <rFont val="Arial"/>
        <family val="2"/>
      </rPr>
      <t>dépose</t>
    </r>
    <r>
      <rPr>
        <sz val="10"/>
        <rFont val="Arial"/>
        <family val="2"/>
      </rPr>
      <t xml:space="preserve"> d'un DMI par le service utilisateur?</t>
    </r>
  </si>
  <si>
    <r>
      <t>L’</t>
    </r>
    <r>
      <rPr>
        <b/>
        <sz val="10"/>
        <rFont val="Arial"/>
        <family val="2"/>
      </rPr>
      <t>interopérabilité</t>
    </r>
    <r>
      <rPr>
        <sz val="10"/>
        <rFont val="Arial"/>
        <family val="2"/>
      </rPr>
      <t xml:space="preserve"> des logiciels métiers du système d’information permet-elle de verser les données enregistrées relatives au DMI dans la </t>
    </r>
    <r>
      <rPr>
        <b/>
        <sz val="10"/>
        <rFont val="Arial"/>
        <family val="2"/>
      </rPr>
      <t>lettre de liaison</t>
    </r>
    <r>
      <rPr>
        <sz val="10"/>
        <rFont val="Arial"/>
        <family val="2"/>
      </rPr>
      <t xml:space="preserve">, lors de la </t>
    </r>
    <r>
      <rPr>
        <b/>
        <sz val="10"/>
        <rFont val="Arial"/>
        <family val="2"/>
      </rPr>
      <t>pose</t>
    </r>
    <r>
      <rPr>
        <sz val="10"/>
        <rFont val="Arial"/>
        <family val="2"/>
      </rPr>
      <t xml:space="preserve"> ou de la </t>
    </r>
    <r>
      <rPr>
        <b/>
        <sz val="10"/>
        <rFont val="Arial"/>
        <family val="2"/>
      </rPr>
      <t>dépose</t>
    </r>
    <r>
      <rPr>
        <sz val="10"/>
        <rFont val="Arial"/>
        <family val="2"/>
      </rPr>
      <t xml:space="preserve"> d'un DMI par le service utilisateur?</t>
    </r>
  </si>
  <si>
    <r>
      <t xml:space="preserve">Document disponible : Politique qualité
La direction établit la politique de la qualité, en fixe les </t>
    </r>
    <r>
      <rPr>
        <b/>
        <sz val="8"/>
        <color rgb="FF0070C0"/>
        <rFont val="Arial"/>
        <family val="2"/>
      </rPr>
      <t>objectifs</t>
    </r>
    <r>
      <rPr>
        <sz val="8"/>
        <color rgb="FF0070C0"/>
        <rFont val="Arial"/>
        <family val="2"/>
      </rPr>
      <t xml:space="preserve"> et le </t>
    </r>
    <r>
      <rPr>
        <b/>
        <sz val="8"/>
        <color rgb="FF0070C0"/>
        <rFont val="Arial"/>
        <family val="2"/>
      </rPr>
      <t>calendrier</t>
    </r>
    <r>
      <rPr>
        <sz val="8"/>
        <color rgb="FF0070C0"/>
        <rFont val="Arial"/>
        <family val="2"/>
      </rPr>
      <t xml:space="preserve">, et </t>
    </r>
    <r>
      <rPr>
        <b/>
        <sz val="8"/>
        <color rgb="FF0070C0"/>
        <rFont val="Arial"/>
        <family val="2"/>
      </rPr>
      <t>assure le suivi de sa mise en œuvre</t>
    </r>
    <r>
      <rPr>
        <sz val="8"/>
        <color rgb="FF0070C0"/>
        <rFont val="Arial"/>
        <family val="2"/>
      </rPr>
      <t>. 
Pour les établissements de santé, la politique de la qualité est établie conjointement avec le président de la commission médicale d'établissement (CME) ou de la conférence médicale d'établissement (CfME).</t>
    </r>
  </si>
  <si>
    <t>SYSTÈME D'INFORMATION</t>
  </si>
  <si>
    <t>QUALITE ET GESTION DES RISQUES</t>
  </si>
  <si>
    <r>
      <t xml:space="preserve">Les DMI gérés en </t>
    </r>
    <r>
      <rPr>
        <b/>
        <sz val="10"/>
        <rFont val="Arial"/>
        <family val="2"/>
      </rPr>
      <t>achat</t>
    </r>
    <r>
      <rPr>
        <sz val="10"/>
        <rFont val="Arial"/>
        <family val="2"/>
      </rPr>
      <t xml:space="preserve"> sont enregistrés informatiquement en temps réel dans le système d'information, à la réception, avant leur délivrance aux services utilisateurs</t>
    </r>
  </si>
  <si>
    <r>
      <t xml:space="preserve">Les DMI gérés en </t>
    </r>
    <r>
      <rPr>
        <b/>
        <sz val="10"/>
        <rFont val="Arial"/>
        <family val="2"/>
      </rPr>
      <t>dépôt permanent</t>
    </r>
    <r>
      <rPr>
        <sz val="10"/>
        <rFont val="Arial"/>
        <family val="2"/>
      </rPr>
      <t xml:space="preserve"> sont enregistrés informatiquement en temps réel dans le système d'information, à la réception, avant leur délivrance aux services utilisateurs</t>
    </r>
  </si>
  <si>
    <r>
      <t xml:space="preserve">Les DMI gérés en </t>
    </r>
    <r>
      <rPr>
        <b/>
        <sz val="10"/>
        <rFont val="Arial"/>
        <family val="2"/>
      </rPr>
      <t>dépôt temporaire</t>
    </r>
    <r>
      <rPr>
        <sz val="10"/>
        <rFont val="Arial"/>
        <family val="2"/>
      </rPr>
      <t xml:space="preserve"> sont enregistrés informatiquement en temps réel dans le système d'information, à la réception, avant leur délivrance aux services utilisateurs</t>
    </r>
  </si>
  <si>
    <r>
      <t xml:space="preserve">Les DMI gérés en </t>
    </r>
    <r>
      <rPr>
        <b/>
        <sz val="10"/>
        <rFont val="Arial"/>
        <family val="2"/>
      </rPr>
      <t>achat</t>
    </r>
    <r>
      <rPr>
        <sz val="10"/>
        <rFont val="Arial"/>
        <family val="2"/>
      </rPr>
      <t xml:space="preserve"> font l'objet d'un enregistrement informatique en temps réel dans le système d'information, lors de leur délivrance aux services utilisateurs (date, quantité délivrée, US destinataire,...) </t>
    </r>
  </si>
  <si>
    <r>
      <t xml:space="preserve">Les DMI gérés en </t>
    </r>
    <r>
      <rPr>
        <b/>
        <sz val="10"/>
        <rFont val="Arial"/>
        <family val="2"/>
      </rPr>
      <t>dépôt permanent</t>
    </r>
    <r>
      <rPr>
        <sz val="10"/>
        <rFont val="Arial"/>
        <family val="2"/>
      </rPr>
      <t xml:space="preserve"> font l'objet d'un enregistrement informatique en temps réel dans le système d'information, lors de leur délivrance aux services utilisateurs (date, quantité délivrée, US destinataire,...) </t>
    </r>
  </si>
  <si>
    <r>
      <t xml:space="preserve">Les DMI gérés en </t>
    </r>
    <r>
      <rPr>
        <b/>
        <sz val="10"/>
        <rFont val="Arial"/>
        <family val="2"/>
      </rPr>
      <t>dépôt temporaire</t>
    </r>
    <r>
      <rPr>
        <sz val="10"/>
        <rFont val="Arial"/>
        <family val="2"/>
      </rPr>
      <t xml:space="preserve"> font l'objet d'un enregistrement informatique en temps réel dans le système d'information, lors de leur délivrance aux services utilisateurs (date, quantité délivrée, US destinataire,...) </t>
    </r>
  </si>
  <si>
    <t>Précisions et attendus</t>
  </si>
  <si>
    <r>
      <t xml:space="preserve">La commission médicale d'établissement élabore la liste des dispositifs médicaux implantables dont l'utilisation est préconisée dans l'établissement de santé. </t>
    </r>
    <r>
      <rPr>
        <b/>
        <sz val="8"/>
        <color rgb="FF0070C0"/>
        <rFont val="Arial"/>
        <family val="2"/>
      </rPr>
      <t>Ne pas confondre la liste des DMI référencés et la liste de dotation</t>
    </r>
    <r>
      <rPr>
        <sz val="8"/>
        <color rgb="FF0070C0"/>
        <rFont val="Arial"/>
        <family val="2"/>
      </rPr>
      <t xml:space="preserve">
Le professionnel sait si un DMI est référencé ou non</t>
    </r>
  </si>
  <si>
    <r>
      <t xml:space="preserve">La demande de mise en dotation est réalisée par le service utilisateur sur la base de la liste des dispositifs médicaux implantables référencés
La liste qualitative et quantitative des dispositifs médicaux implantables mis en dotation est établie pour chaque service utilisateur. 
La dotation est </t>
    </r>
    <r>
      <rPr>
        <b/>
        <sz val="8"/>
        <color rgb="FF0070C0"/>
        <rFont val="Arial"/>
        <family val="2"/>
      </rPr>
      <t>datée et conjointement signée par le responsable médical du service utilisateur ou, s'il n'est pas désigné, par un médecin du service utilisateur, le cadre de santé du service utilisateur ou son équivalent, et par le pharmacien.</t>
    </r>
    <r>
      <rPr>
        <sz val="8"/>
        <color rgb="FF0070C0"/>
        <rFont val="Arial"/>
        <family val="2"/>
      </rPr>
      <t xml:space="preserve">
La composition de la dotation est évaluée, </t>
    </r>
    <r>
      <rPr>
        <b/>
        <sz val="8"/>
        <color rgb="FF0070C0"/>
        <rFont val="Arial"/>
        <family val="2"/>
      </rPr>
      <t>au minimum une fois par an</t>
    </r>
    <r>
      <rPr>
        <sz val="8"/>
        <color rgb="FF0070C0"/>
        <rFont val="Arial"/>
        <family val="2"/>
      </rPr>
      <t>, au regard de la consommation réelle en dispositifs médicaux implantables et, le cas échéant, révisée. 
La liste des DMI en dotation est disponible et conforme à l'article 15 de l'arrêté :
- liste qualitative et quantitative : IUD-ID si disponible, nom ou dénomination commerciale du dispositif selon la nomenclature de référence en vigueur, nom du fabricant et le cas échéant de son mandataire, référence ou numéro dans le catalogue du fabricant, dimensions cliniques (dont le volume, la longueur, le calibre, le diamètre); le cas échéant, le nom du distributeur et la référence ou le numéro dans le catalogue du distributeur; la quantité maximale
- datée et conjointement signée par le responsable médical du service utilisateur/ cadre du service utilisateur/ pharmacien
- révision &lt; 1 an</t>
    </r>
  </si>
  <si>
    <t>critère 1.1-10 du manuel de certification HAS
Art.15 - arrêté du 8 septembre 2021</t>
  </si>
  <si>
    <t>CARTE D'IMPLANT</t>
  </si>
  <si>
    <t>LETTRE DE LIAISON</t>
  </si>
  <si>
    <t>A24</t>
  </si>
  <si>
    <t>A25</t>
  </si>
  <si>
    <t>A26</t>
  </si>
  <si>
    <t>A27</t>
  </si>
  <si>
    <t>C25</t>
  </si>
  <si>
    <t>C26</t>
  </si>
  <si>
    <t>E7</t>
  </si>
  <si>
    <t>Étude des risques encourus par le patient liés au circuit des dispositifs médicaux implantables (DMI) et le plan d’actions associé</t>
  </si>
  <si>
    <t>Échéancier de réalisation des actions d’amélioration en lien avec la déclaration des évènements indésirables</t>
  </si>
  <si>
    <t>Si demande exceptionnelle (= hors liste des DMI référencés au sein de l'établissement) ou hors dotation du service, les données relatives à l'identification du service utilisateur</t>
  </si>
  <si>
    <t>Élément enregistré</t>
  </si>
  <si>
    <t>L'enregistrement de la pose dans le SI de santé est fait à l'aide d'un système d'identification et de saisie automatiques des données adapté (lecteurs de code à barres/data matrix)</t>
  </si>
  <si>
    <t>Non conforme si données DMI non transmises par la PUI dans le SI au moment de la délivrance ou si données ressaisies par le service utilisateur</t>
  </si>
  <si>
    <t>Fabricant : aucune
Institutionnelle : aucune</t>
  </si>
  <si>
    <t>oui</t>
  </si>
  <si>
    <t>non</t>
  </si>
  <si>
    <t>Information sortie</t>
  </si>
  <si>
    <t>cot 1</t>
  </si>
  <si>
    <t>cot 2</t>
  </si>
  <si>
    <t>cot 3</t>
  </si>
  <si>
    <t>cot 4</t>
  </si>
  <si>
    <r>
      <t xml:space="preserve">Activité 2 
</t>
    </r>
    <r>
      <rPr>
        <b/>
        <sz val="10"/>
        <color theme="0"/>
        <rFont val="Arial"/>
        <family val="2"/>
      </rPr>
      <t>(laissée au libre choix de l'établissement audité)</t>
    </r>
  </si>
  <si>
    <t>Bloc opératoire</t>
  </si>
  <si>
    <t>Objectifs</t>
  </si>
  <si>
    <t>Argumentaire</t>
  </si>
  <si>
    <t>Secteur avec le plus grand volume de DMI posés au sein de la structure</t>
  </si>
  <si>
    <t>Secteur</t>
  </si>
  <si>
    <r>
      <t xml:space="preserve">Etape 4 - Information sortie (lors de la visite) : 
</t>
    </r>
    <r>
      <rPr>
        <sz val="12"/>
        <color theme="1"/>
        <rFont val="Arial"/>
        <family val="2"/>
      </rPr>
      <t>Cette étape comprend l'analyse de 4 dossiers patients préparés en amont par l'établissement audité en accord avec les 2 activités choisies (2 dossiers par activité)
Il permet de vérifier la conformité des éléments de traçabilité concernant la lettre de liaison et la carte d'implant.</t>
    </r>
  </si>
  <si>
    <t>Remerciements aux établissements contributeurs</t>
  </si>
  <si>
    <t>Contacts</t>
  </si>
  <si>
    <t>CH de Versailles
CH Rives de Seine
Hôpital d'Instruction des Armées Clermont Tonnerre</t>
  </si>
  <si>
    <t>Date :</t>
  </si>
  <si>
    <t>Plan d'actions à mettre en œuvre suite à l'audit</t>
  </si>
  <si>
    <t>CHACOU Mélanie - Pharmacien - OMéDIT Bretagne
PIRIOU Gilles - Pharmacien - OMéDIT Bretagne
BOUGLE Céline - Pharmacien - OMéDIT Normandie
MAGNAN Cyril - Pharmacien - OMéDIT Normandie
SOLANS Violaine - Pharmacien - OMéDIT Centre Val de Loire
EYCHENIE Hélène - Pharmacien - OMéDIT Ile de France
D'ACREMONT Fanny - Pharmacien - OMéDIT Pays de la Loire</t>
  </si>
  <si>
    <t>score</t>
  </si>
  <si>
    <t>nbre</t>
  </si>
  <si>
    <t>nbre non applicable</t>
  </si>
  <si>
    <t>Actions mises en œuvre</t>
  </si>
  <si>
    <t>Objectifs fixés</t>
  </si>
  <si>
    <t>Pilote de l'action</t>
  </si>
  <si>
    <t>Échéance</t>
  </si>
  <si>
    <t>Indicateurs d’évaluation</t>
  </si>
  <si>
    <t>Etat d'avancement</t>
  </si>
  <si>
    <t>Commentaires</t>
  </si>
  <si>
    <t>Votre consentement a-t-il été recueilli lors de la consultation préalable à la pose de votre implant ?</t>
  </si>
  <si>
    <t>Avez-vous été informé de la durée de vie de votre implant ?</t>
  </si>
  <si>
    <t>Connaissez-vous les modalités de suivi médical lié à votre implant ?</t>
  </si>
  <si>
    <t>Vous a-t-on remis une carte d'implant et/ou tout autre document d'informations équivalent vous permettant d'identifier votre implant ?</t>
  </si>
  <si>
    <t>Article 18 règlement (EU) 2017/740
Article R5212-42
Article L. 1111-4 du code de la santé publique. 
Art.15 - arrêté du 8 septembre 2021
Critère 1.1-10</t>
  </si>
  <si>
    <t>Art.15 - arrêté du 8 septembre 2021
Article L. 1111-4 du code de la santé publique. 
Critère 1.1-10</t>
  </si>
  <si>
    <t>Art.15 - arrêté du 8 septembre 2021
Article L. 1111-4 du code de la santé publique. 
Critère 1.1-10
Évaluation de la compatibilité IRM des dispositifs médicaux implantables par la CNEDiMTS</t>
  </si>
  <si>
    <t>Avez-vous été informé des mises en garde, précautions ou mesures à prendre lors de la réalisation de certains examens médicaux (radiologie, …) ?</t>
  </si>
  <si>
    <t>Savez-vous que toutes les informations sur votre implant peuvent figurer sur votre espace santé ?</t>
  </si>
  <si>
    <t>CH Fougères
Centre Hospitalier Public du Cotentin
Hôpital Privé Saint Martin Caen</t>
  </si>
  <si>
    <t>Taux de saisie des critères</t>
  </si>
  <si>
    <t>Points forts</t>
  </si>
  <si>
    <t>Points à améliorer</t>
  </si>
  <si>
    <t>Bilan</t>
  </si>
  <si>
    <r>
      <t xml:space="preserve">L'outil "Evaluation de la mise en oeuvre du management de la qualité du circuit des DMI" a pour objectifs d'/de : 
- susciter un dialogue interprofessionnels et inter-établissements sur la mise en œuvre du système de management de la qualité des DMI
- comparer les pratiques professionnelles des établissements de santé entre eux à partir d'une méthode et d'un référentiel commun,
- évaluer l'organisation mise en place par la structure auditée pour garantir la sécurisation du circuit des DMI
- évaluer la complétude des informations de traçabilité sanitaire, à chaque étape du circuit des DMI
- identifier les points forts et les axes d'amélioration envisageables au sein de la structure auditée,
- élaborer un plan d'actions adapté à la structure.
</t>
    </r>
    <r>
      <rPr>
        <b/>
        <sz val="12"/>
        <rFont val="Arial"/>
        <family val="2"/>
      </rPr>
      <t xml:space="preserve">
Attention : Les résultats de l’audit ne préjugent en rien des résultats de la visite d'évaluation externe (HAS) ou d’inspections. </t>
    </r>
  </si>
  <si>
    <t>Un pharmacien a-t-il révisé et validé la dotation des DMI constituée au sein du service utilisateur audité ?</t>
  </si>
  <si>
    <t>La réception des DMI fait l'objet d'un contrôle de concordance entre les DMI réceptionnés, le bordereau de demande et le bon de livraison</t>
  </si>
  <si>
    <t>Les dates de péremption des DMI en dotation sont vérifiées périodiquement selon un calendrier défini avec traçabilité.</t>
  </si>
  <si>
    <t>Les équipements ou locaux de l'US sont adaptés pour garantir des conditions optimales de stockage des DMI (surface, dimensions, rayonnages, volume adapté…), assurer le maintien de l'état stérile (ventilation appropriée, à l'abri de la lumière et des contaminations de toute nature, ...).</t>
  </si>
  <si>
    <t>Avant l'intervention, avez-vous été informé et associé à l'évaluation bénéfice/risque de votre prise en charge ?</t>
  </si>
  <si>
    <t xml:space="preserve">Identifiant de production propre à l'unité du dispositif (IUD-IP), composé de la date d'expiration et du numéro de lot, le cas échéant </t>
  </si>
  <si>
    <t>Mises en garde, précautions ou mesures à prendre par le patient ou par un professionnel de santé prévisibles à l'égard de la réalisation de certains examens médicaux (radiologie, …)</t>
  </si>
  <si>
    <t>E8</t>
  </si>
  <si>
    <t>E9</t>
  </si>
  <si>
    <t>E10</t>
  </si>
  <si>
    <t>E11</t>
  </si>
  <si>
    <t>E12</t>
  </si>
  <si>
    <t>Liste 9</t>
  </si>
  <si>
    <t>Oui totalement</t>
  </si>
  <si>
    <t>Oui partiellement pour les DMI en achat et/ou en dépôts permanents</t>
  </si>
  <si>
    <t>Rouge</t>
  </si>
  <si>
    <t>Orange</t>
  </si>
  <si>
    <t>Vert</t>
  </si>
  <si>
    <t>vert clair</t>
  </si>
  <si>
    <t>jaune</t>
  </si>
  <si>
    <t>Entretien Patient</t>
  </si>
  <si>
    <r>
      <t xml:space="preserve">L'outil est constitué de 8 onglets à remplir en 2 temps :
- en amont de la visite : </t>
    </r>
    <r>
      <rPr>
        <b/>
        <sz val="12"/>
        <color theme="1"/>
        <rFont val="Arial"/>
        <family val="2"/>
      </rPr>
      <t>3 onglets à renseigner par l'établissement audité (</t>
    </r>
    <r>
      <rPr>
        <b/>
        <sz val="12"/>
        <color theme="0" tint="-0.499984740745262"/>
        <rFont val="Arial"/>
        <family val="2"/>
      </rPr>
      <t>étape 1</t>
    </r>
    <r>
      <rPr>
        <b/>
        <sz val="12"/>
        <color theme="1"/>
        <rFont val="Arial"/>
        <family val="2"/>
      </rPr>
      <t xml:space="preserve"> et </t>
    </r>
    <r>
      <rPr>
        <b/>
        <sz val="12"/>
        <color rgb="FF002060"/>
        <rFont val="Arial"/>
        <family val="2"/>
      </rPr>
      <t>étape 2</t>
    </r>
    <r>
      <rPr>
        <b/>
        <sz val="12"/>
        <color theme="1"/>
        <rFont val="Arial"/>
        <family val="2"/>
      </rPr>
      <t>) et 4 dossiers patient à préparer pour l'onglet "Information sortie" rempli au cours de la visite</t>
    </r>
    <r>
      <rPr>
        <sz val="12"/>
        <color theme="1"/>
        <rFont val="Arial"/>
        <family val="2"/>
      </rPr>
      <t xml:space="preserve">
- au cours de la visite : </t>
    </r>
    <r>
      <rPr>
        <b/>
        <sz val="12"/>
        <color theme="1"/>
        <rFont val="Arial"/>
        <family val="2"/>
      </rPr>
      <t>5 onglets à renseigner par les auditeurs (</t>
    </r>
    <r>
      <rPr>
        <b/>
        <sz val="12"/>
        <color rgb="FF00B0F0"/>
        <rFont val="Arial"/>
        <family val="2"/>
      </rPr>
      <t>étape 3</t>
    </r>
    <r>
      <rPr>
        <b/>
        <sz val="12"/>
        <color theme="1"/>
        <rFont val="Arial"/>
        <family val="2"/>
      </rPr>
      <t xml:space="preserve"> et </t>
    </r>
    <r>
      <rPr>
        <b/>
        <sz val="12"/>
        <color rgb="FFFF66CC"/>
        <rFont val="Arial"/>
        <family val="2"/>
      </rPr>
      <t>étape 4</t>
    </r>
    <r>
      <rPr>
        <b/>
        <sz val="12"/>
        <color theme="1"/>
        <rFont val="Arial"/>
        <family val="2"/>
      </rPr>
      <t xml:space="preserve">)
</t>
    </r>
    <r>
      <rPr>
        <sz val="12"/>
        <color theme="1"/>
        <rFont val="Arial"/>
        <family val="2"/>
      </rPr>
      <t>L'outil comporte également un onglet "Résultats" et un onglet "Plan d'actions"</t>
    </r>
  </si>
  <si>
    <r>
      <rPr>
        <b/>
        <u/>
        <sz val="12"/>
        <color theme="1"/>
        <rFont val="Arial"/>
        <family val="2"/>
      </rPr>
      <t xml:space="preserve">Etape 1 </t>
    </r>
    <r>
      <rPr>
        <u/>
        <sz val="12"/>
        <color theme="1"/>
        <rFont val="Arial"/>
        <family val="2"/>
      </rPr>
      <t xml:space="preserve">: </t>
    </r>
    <r>
      <rPr>
        <b/>
        <u/>
        <sz val="12"/>
        <color theme="1"/>
        <rFont val="Arial"/>
        <family val="2"/>
      </rPr>
      <t>Informations générales (en amont de la visite) :</t>
    </r>
    <r>
      <rPr>
        <sz val="12"/>
        <color theme="1"/>
        <rFont val="Arial"/>
        <family val="2"/>
      </rPr>
      <t xml:space="preserve">
Cet onglet permet d'identifier la structure auditée et le périmètre de l'audit :
L'activité 1 correspond au secteur avec le plus grand volume de DMI posés au sein de la structure
L'activité 2 est laissée à l'appréciation des audités (outil de traçabilité différent, circuit différent, ...)
NB : 
Le service ou plateau technique audité doit faire partie de l'une des 2 activités retenues
Les professionnels devront indiquer quelle activité a été retenue pour la rencontre avec les acteurs du bloc opératoire</t>
    </r>
  </si>
  <si>
    <r>
      <t xml:space="preserve">Etape 2 : Auto-évaluation (en amont de la visite) :
</t>
    </r>
    <r>
      <rPr>
        <sz val="12"/>
        <color theme="0"/>
        <rFont val="Arial"/>
        <family val="2"/>
      </rPr>
      <t xml:space="preserve">
L'étape d'auto-évaluation comprend les 2 onglets suivants "Documents disponibles" (25 critères) et "Enregistrement des données" (46 critères)
Les professionnels de la structure auditée devront saisir les réponses pour chaque élément d'évaluation de ces 2 onglets</t>
    </r>
    <r>
      <rPr>
        <b/>
        <u/>
        <sz val="12"/>
        <color theme="0"/>
        <rFont val="Arial"/>
        <family val="2"/>
      </rPr>
      <t xml:space="preserve">
</t>
    </r>
    <r>
      <rPr>
        <sz val="12"/>
        <color theme="0"/>
        <rFont val="Arial"/>
        <family val="2"/>
      </rPr>
      <t>La grille renseignée sera transmise aux auditeurs en amont de leur visite 
NB : Les documents relatifs à la qualité et à la sécurité du circuit des DMI de l'établissement audité pourront être demandés pour consultation par les auditeurs le jour de la rencontre avec les acteurs</t>
    </r>
  </si>
  <si>
    <r>
      <rPr>
        <b/>
        <u/>
        <sz val="12"/>
        <color theme="0"/>
        <rFont val="Arial"/>
        <family val="2"/>
      </rPr>
      <t>Etape 3 - Rencontre avec les acteurs (lors de la visite) :</t>
    </r>
    <r>
      <rPr>
        <sz val="12"/>
        <color theme="0"/>
        <rFont val="Arial"/>
        <family val="2"/>
      </rPr>
      <t xml:space="preserve"> 
Cette étape comprend les 4 onglets suivants : "Encadrement-instances" (27 critères), "PUI" (24 critères), "Bloc opératoire" (26 critères) et "Entretien patient" (7 critères)
Pour l'onglet "Entretien patient", choisir un patient porteur d'un DMI nécessitant la remise d'une carte d'implant
Les éléments d'évaluation sont déclinés autour de 7 axes : 
- Gouvernance
- Qualité et gestion des risques
- Système d'information
- Réception/stockage
- Délivrance/transport
- Pose de DMI
- Information patient
Les modalités d'évaluation sont de 2 types : entretien ou observation
Selon les critères, il existe plusieurs réponses possibles : "oui", "oui partiellement", "en cours", "non" et/ou "non applicable". Les auditeurs devront préciser l'état d'avancement des critères "en cours" dans la colonne "commentaires auditeurs"</t>
    </r>
  </si>
  <si>
    <t>Infographies - Méthode audit système / Manuel de certification v.2024</t>
  </si>
  <si>
    <t>OMéDIT Normandie et Pays de la Loire</t>
  </si>
  <si>
    <t>Pour toutes informations ou remarques sur l'outil, nous vous invitons à contacter l'OMéDIT de votre région :
- Bretagne : omedit.bretagne@ch-cornouaille.fr
- Centre Val de Loire : omedit-centre@omedit-centre.fr
- Ile de France : omedit.idf@aphp.fr
- Normandie : ars-normandie-omedit@ars.sante.fr
- Pays de la Loire : omedit.pdl@chu-nantes.fr</t>
  </si>
  <si>
    <t>Charte de confiance / d'incitation à signaler / déclarer tout type d'événement indésirable porteur de risque (avec ou sans effet)</t>
  </si>
  <si>
    <r>
      <t xml:space="preserve">art.10 - arrêté du 8 septembre 2021
</t>
    </r>
    <r>
      <rPr>
        <sz val="8"/>
        <color rgb="FF0070C0"/>
        <rFont val="Arial"/>
        <family val="2"/>
      </rPr>
      <t>La direction veille à l’élaboration de procédures et, le cas échéant, de modes opératoires intégrant les différentes responsabilités notamment médicales, pharmaceutiques, odontologi_x0002_ques, maïeutiques et infirmières permettant de s’assurer de la qualité et de la sécurité à chaque étape du circuit des dispositifs médicaux implantables</t>
    </r>
  </si>
  <si>
    <t>Nom ou dénomination commerciale du dispositif selon la nomenclature de référence en vigueur</t>
  </si>
  <si>
    <t xml:space="preserve">Référence ou numéro dans le catalogue du fabricant </t>
  </si>
  <si>
    <t>Quantité nécessaire</t>
  </si>
  <si>
    <t>Date de la commande</t>
  </si>
  <si>
    <t>Référence ou numéro dans le catalogue du fabricant</t>
  </si>
  <si>
    <t>Quantité réceptionnée</t>
  </si>
  <si>
    <t>Date de réception</t>
  </si>
  <si>
    <t>Lieu de stockage du dépôt (permanent et temporaire)</t>
  </si>
  <si>
    <t>La direction a-t-elle définie, formalisée et communiquée les responsabilités, les autorités, les rôles et les délégations de responsabilités à toutes les étapes du circuit des DMI ?</t>
  </si>
  <si>
    <t>En cas de dépôt de DMI constitué(s) au sein des services utilisateurs, une convention définit-elle systématiquement les responsabilités et obligations de chaque partie établie entre fabricant et établissement, en lien avec le pharmacien?</t>
  </si>
  <si>
    <t>Les informations transmises au patient sont-elles tracées dans le dossier patient informatisé ?</t>
  </si>
  <si>
    <t>Les informations transmises au patient sont-elles traçées dans la lettre de liaison de sortie ?</t>
  </si>
  <si>
    <t>Les informations transmises au patient sont-elles versées le dossier médical partagé ?</t>
  </si>
  <si>
    <t>Taux de traçabilité de la remise d'une carte d'implant</t>
  </si>
  <si>
    <t>Les mises en garde, précautions ou mesures à prendre par le patient ou par un professionnel de santé prévisibles à l'égard de la réalisation de certains examens médicaux (radiologie, …) sont-ils retrouvés ?</t>
  </si>
  <si>
    <t>Version Juillet 2024</t>
  </si>
  <si>
    <r>
      <rPr>
        <b/>
        <u/>
        <sz val="8"/>
        <color rgb="FF0070C0"/>
        <rFont val="Arial"/>
        <family val="2"/>
      </rPr>
      <t>Manuel de certification HAS v.2024 - Critère impératif 2.4-04</t>
    </r>
    <r>
      <rPr>
        <sz val="8"/>
        <color rgb="FF0070C0"/>
        <rFont val="Arial"/>
        <family val="2"/>
      </rPr>
      <t xml:space="preserve"> "Les équipes améliorent leurs pratiques en analysant les événements indésirables associés aux soins qu’elles ont déclarés"
</t>
    </r>
    <r>
      <rPr>
        <b/>
        <u/>
        <sz val="8"/>
        <color rgb="FF0070C0"/>
        <rFont val="Arial"/>
        <family val="2"/>
      </rPr>
      <t>Décret n° 2016-1606 du 25 novembre 2016</t>
    </r>
    <r>
      <rPr>
        <sz val="8"/>
        <color rgb="FF0070C0"/>
        <rFont val="Arial"/>
        <family val="2"/>
      </rPr>
      <t xml:space="preserve"> relatif à la déclaration des événements indésirables graves associés à des soins et aux structures régionales d’appui à la qualité des soins et à la sécurité des patients
</t>
    </r>
    <r>
      <rPr>
        <b/>
        <u/>
        <sz val="8"/>
        <color rgb="FF0070C0"/>
        <rFont val="Arial"/>
        <family val="2"/>
      </rPr>
      <t>Instruction n° DGS/PP1/DGOS/PF2/DGCS/2A/2017/58 du 17 février 2017</t>
    </r>
    <r>
      <rPr>
        <sz val="8"/>
        <color rgb="FF0070C0"/>
        <rFont val="Arial"/>
        <family val="2"/>
      </rPr>
      <t xml:space="preserve"> relative à la mise en œuvre du décret n° 2016-1606 du 25 novembre 2016 relatif à la déclaration des événements indésirables graves associés à des soins et aux structures régionales d’appui à la qualité des soins et à la sécurité des patients.
Les modalités de signalement doivent être formalisées et adaptées au niveau de gravité de la situation.  
Tout événement inhabituel en lien avec le circuit des dispositifs médicaux implantables doit faire l’objet d’un signalement d’évènement indésirable en interne +/- en externe selon le type d'événement et l'impact pour le patient. Lorsque le DMI impliqué dans la survenue de l'événement, une déclaration doit être faite sur le portail de déclaration des évènements indésirables en cochant la case matériovigilance
</t>
    </r>
    <r>
      <rPr>
        <b/>
        <u/>
        <sz val="8"/>
        <color rgb="FF0070C0"/>
        <rFont val="Arial"/>
        <family val="2"/>
      </rPr>
      <t>art.7 et 12 - arrêté du 8 septembre 2021</t>
    </r>
    <r>
      <rPr>
        <sz val="8"/>
        <color rgb="FF0070C0"/>
        <rFont val="Arial"/>
        <family val="2"/>
      </rPr>
      <t xml:space="preserve">
procédures formalisant l’organisation adoptée pour traiter les déclarations internes en vue d’améliorer la qualité et la sécurité du circuit des dispositifs médicaux implantables et garantir leur traçabilité.
Ces procédures intègrent les différents niveaux d’intervention et de décision, permettant :
– d’analyser les causes des évènements indésirables, erreurs, dysfonctionnements ou défauts de traçabilité liés au circuit des dispositifs médicaux implantables déclarés ;
– de mettre en place les actions d’amélioration ;
– d’assurer un suivi de la mise en œuvre des actions d’amélioration et d’en évaluer l’efficacité ;
– d’interrompre ou d’annuler les pratiques qui ne satisfont pas aux exigences spécifiées ;
– de reprendre des soins interrompus ou annulés après s’être assuré que le problème a été éliminé ;
– de transmettre les évènements aux autorités sanitaires dans le cadre des dispositifs de déclaration en vigueur
</t>
    </r>
    <r>
      <rPr>
        <b/>
        <u/>
        <sz val="8"/>
        <color rgb="FF0070C0"/>
        <rFont val="Arial"/>
        <family val="2"/>
      </rPr>
      <t>art.11 - arrêté du 8 septembre 2021</t>
    </r>
    <r>
      <rPr>
        <sz val="8"/>
        <color rgb="FF0070C0"/>
        <rFont val="Arial"/>
        <family val="2"/>
      </rPr>
      <t xml:space="preserve">
Cette organisation est mise en place en concertation avec le président de CME/CfME. Elle regroupe le RSMQ-DMI et les professionnels impliqués directement ou indirectement dans le circuit des DMI.
Elle permet de 
- prioriser les déclarations internes à analyser,
- procéder par toute méthodologie appropriée à l’analyse collective et interdisciplinaire des causes, au plus près du lieu de survenue de l’évènement, de l’erreur, du dysfonctionnement ou du défaut de traçabilité ;
– proposer, le cas échéant, des actions d’amélioration après analyse des déclarations internes ;
– procéder à l’accompagnement et au suivi de la réalisation des actions d’amélioration et de l’évaluation de leur efficacité ;
– communiquer sur ce retour d’expérience dans le cadre de la politique de gestion des risques de l’établissement
de santé ou de l’installation de chirurgie esthétique ;
– veiller au respect des transmissions dans le cadre des dispositifs de déclaration en vigueur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</si>
</sst>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00_);_(* \(#,##0.00\);_(* &quot;-&quot;??_);_(@_)"/>
    <numFmt numFmtId="165" formatCode="_-* #,##0.00\ _€_-;\-* #,##0.00\ _€_-;_-* &quot;-&quot;??\ _€_-;_-@_-"/>
    <numFmt numFmtId="166" formatCode="0.0%"/>
  </numFmts>
  <fonts count="162" x14ac:knownFonts="1">
    <font>
      <sz val="10"/>
      <color theme="1"/>
      <name val="Arial"/>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1"/>
      <color theme="1"/>
      <name val="Calibri"/>
      <family val="2"/>
      <scheme val="minor"/>
    </font>
    <font>
      <sz val="10"/>
      <color theme="1"/>
      <name val="Arial"/>
      <family val="2"/>
    </font>
    <font>
      <sz val="10"/>
      <color theme="1"/>
      <name val="Arial"/>
      <family val="2"/>
    </font>
    <font>
      <sz val="10"/>
      <color theme="1"/>
      <name val="Arial"/>
      <family val="2"/>
    </font>
    <font>
      <sz val="11"/>
      <name val="Calibri"/>
      <family val="2"/>
    </font>
    <font>
      <sz val="11"/>
      <color indexed="65"/>
      <name val="Calibri"/>
      <family val="2"/>
    </font>
    <font>
      <sz val="11"/>
      <color indexed="20"/>
      <name val="Calibri"/>
      <family val="2"/>
    </font>
    <font>
      <b/>
      <sz val="11"/>
      <color indexed="52"/>
      <name val="Calibri"/>
      <family val="2"/>
    </font>
    <font>
      <sz val="10"/>
      <name val="Arial"/>
      <family val="2"/>
    </font>
    <font>
      <b/>
      <sz val="11"/>
      <color indexed="65"/>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10"/>
      <color indexed="4"/>
      <name val="Arial"/>
      <family val="2"/>
    </font>
    <font>
      <u/>
      <sz val="11"/>
      <color indexed="4"/>
      <name val="Calibri"/>
      <family val="2"/>
    </font>
    <font>
      <sz val="11"/>
      <color indexed="62"/>
      <name val="Calibri"/>
      <family val="2"/>
    </font>
    <font>
      <sz val="11"/>
      <color indexed="52"/>
      <name val="Calibri"/>
      <family val="2"/>
    </font>
    <font>
      <sz val="11"/>
      <color indexed="60"/>
      <name val="Calibri"/>
      <family val="2"/>
    </font>
    <font>
      <sz val="8"/>
      <name val="Arial"/>
      <family val="2"/>
    </font>
    <font>
      <sz val="11"/>
      <color theme="1"/>
      <name val="Calibri"/>
      <family val="2"/>
      <scheme val="minor"/>
    </font>
    <font>
      <sz val="10"/>
      <name val="Tahoma"/>
      <family val="2"/>
    </font>
    <font>
      <b/>
      <sz val="11"/>
      <color indexed="63"/>
      <name val="Calibri"/>
      <family val="2"/>
    </font>
    <font>
      <b/>
      <sz val="18"/>
      <color indexed="56"/>
      <name val="Cambria"/>
      <family val="1"/>
    </font>
    <font>
      <b/>
      <sz val="16"/>
      <name val="Arial"/>
      <family val="2"/>
    </font>
    <font>
      <sz val="11"/>
      <color indexed="2"/>
      <name val="Calibri"/>
      <family val="2"/>
    </font>
    <font>
      <b/>
      <sz val="20"/>
      <color theme="0"/>
      <name val="Arial"/>
      <family val="2"/>
    </font>
    <font>
      <b/>
      <sz val="18"/>
      <color theme="0"/>
      <name val="Arial"/>
      <family val="2"/>
    </font>
    <font>
      <sz val="12"/>
      <name val="Arial"/>
      <family val="2"/>
    </font>
    <font>
      <sz val="12"/>
      <color theme="1"/>
      <name val="Arial"/>
      <family val="2"/>
    </font>
    <font>
      <b/>
      <u/>
      <sz val="12"/>
      <color theme="0"/>
      <name val="Arial"/>
      <family val="2"/>
    </font>
    <font>
      <b/>
      <u/>
      <sz val="12"/>
      <color theme="1"/>
      <name val="Arial"/>
      <family val="2"/>
    </font>
    <font>
      <b/>
      <sz val="24"/>
      <color theme="0"/>
      <name val="Arial"/>
      <family val="2"/>
    </font>
    <font>
      <sz val="14"/>
      <name val="Arial"/>
      <family val="2"/>
    </font>
    <font>
      <b/>
      <sz val="14"/>
      <color theme="0"/>
      <name val="Arial"/>
      <family val="2"/>
    </font>
    <font>
      <b/>
      <sz val="13"/>
      <color rgb="FF002060"/>
      <name val="Arial"/>
      <family val="2"/>
    </font>
    <font>
      <sz val="13"/>
      <name val="Arial"/>
      <family val="2"/>
    </font>
    <font>
      <b/>
      <sz val="14"/>
      <color indexed="65"/>
      <name val="Arial"/>
      <family val="2"/>
    </font>
    <font>
      <sz val="11"/>
      <color rgb="FF034EA2"/>
      <name val="Arial"/>
      <family val="2"/>
    </font>
    <font>
      <b/>
      <sz val="10"/>
      <color rgb="FF034EA2"/>
      <name val="Arial"/>
      <family val="2"/>
    </font>
    <font>
      <sz val="10"/>
      <color rgb="FF034EA2"/>
      <name val="Arial"/>
      <family val="2"/>
    </font>
    <font>
      <b/>
      <sz val="8"/>
      <name val="Arial"/>
      <family val="2"/>
    </font>
    <font>
      <b/>
      <sz val="14"/>
      <name val="Arial"/>
      <family val="2"/>
    </font>
    <font>
      <b/>
      <sz val="10"/>
      <color indexed="2"/>
      <name val="Arial"/>
      <family val="2"/>
    </font>
    <font>
      <b/>
      <sz val="8"/>
      <color theme="1"/>
      <name val="Arial"/>
      <family val="2"/>
    </font>
    <font>
      <sz val="8"/>
      <color theme="1"/>
      <name val="Arial"/>
      <family val="2"/>
    </font>
    <font>
      <sz val="10"/>
      <color rgb="FF00B050"/>
      <name val="Arial"/>
      <family val="2"/>
    </font>
    <font>
      <b/>
      <sz val="8"/>
      <color theme="0"/>
      <name val="Arial"/>
      <family val="2"/>
    </font>
    <font>
      <sz val="8"/>
      <color theme="0"/>
      <name val="Arial"/>
      <family val="2"/>
    </font>
    <font>
      <b/>
      <sz val="22"/>
      <name val="Arial"/>
      <family val="2"/>
    </font>
    <font>
      <b/>
      <sz val="8"/>
      <color indexed="2"/>
      <name val="Arial"/>
      <family val="2"/>
    </font>
    <font>
      <b/>
      <sz val="12"/>
      <color theme="0"/>
      <name val="Arial"/>
      <family val="2"/>
    </font>
    <font>
      <sz val="8"/>
      <color rgb="FF0070C0"/>
      <name val="Arial"/>
      <family val="2"/>
    </font>
    <font>
      <sz val="10"/>
      <color rgb="FF0070C0"/>
      <name val="Arial"/>
      <family val="2"/>
    </font>
    <font>
      <sz val="10"/>
      <color theme="7"/>
      <name val="Arial"/>
      <family val="2"/>
    </font>
    <font>
      <sz val="8"/>
      <color indexed="65"/>
      <name val="Arial"/>
      <family val="2"/>
    </font>
    <font>
      <sz val="11"/>
      <color indexed="65"/>
      <name val="Arial"/>
      <family val="2"/>
    </font>
    <font>
      <b/>
      <sz val="20"/>
      <color theme="1"/>
      <name val="Calibri"/>
      <family val="2"/>
      <scheme val="minor"/>
    </font>
    <font>
      <b/>
      <sz val="11"/>
      <color theme="1"/>
      <name val="Calibri"/>
      <family val="2"/>
      <scheme val="minor"/>
    </font>
    <font>
      <sz val="8"/>
      <color rgb="FF00B050"/>
      <name val="Arial"/>
      <family val="2"/>
    </font>
    <font>
      <b/>
      <sz val="14"/>
      <color rgb="FF00B050"/>
      <name val="Arial"/>
      <family val="2"/>
    </font>
    <font>
      <b/>
      <sz val="8"/>
      <color rgb="FF0070C0"/>
      <name val="Arial"/>
      <family val="2"/>
    </font>
    <font>
      <i/>
      <sz val="8"/>
      <color theme="1"/>
      <name val="Calibri"/>
      <family val="2"/>
      <scheme val="minor"/>
    </font>
    <font>
      <b/>
      <sz val="14"/>
      <color theme="7"/>
      <name val="Arial"/>
      <family val="2"/>
    </font>
    <font>
      <sz val="10"/>
      <color theme="1"/>
      <name val="Calibri"/>
      <family val="2"/>
      <scheme val="minor"/>
    </font>
    <font>
      <b/>
      <sz val="8"/>
      <color theme="1"/>
      <name val="Calibri"/>
      <family val="2"/>
      <scheme val="minor"/>
    </font>
    <font>
      <b/>
      <sz val="12"/>
      <color theme="1"/>
      <name val="Arial"/>
      <family val="2"/>
    </font>
    <font>
      <sz val="12"/>
      <color theme="0"/>
      <name val="Arial"/>
      <family val="2"/>
    </font>
    <font>
      <sz val="10"/>
      <color theme="1"/>
      <name val="Arial"/>
      <family val="2"/>
    </font>
    <font>
      <b/>
      <sz val="12"/>
      <color theme="9" tint="-0.249977111117893"/>
      <name val="Arial"/>
      <family val="2"/>
    </font>
    <font>
      <b/>
      <sz val="9"/>
      <color theme="9" tint="-0.249977111117893"/>
      <name val="Arial"/>
      <family val="2"/>
    </font>
    <font>
      <b/>
      <sz val="10"/>
      <color theme="9" tint="-0.249977111117893"/>
      <name val="Arial"/>
      <family val="2"/>
    </font>
    <font>
      <b/>
      <sz val="8"/>
      <color theme="1"/>
      <name val="Arial"/>
      <family val="2"/>
    </font>
    <font>
      <sz val="10"/>
      <name val="Arial"/>
      <family val="2"/>
    </font>
    <font>
      <sz val="10"/>
      <color rgb="FF00B050"/>
      <name val="Arial"/>
      <family val="2"/>
    </font>
    <font>
      <strike/>
      <sz val="10"/>
      <color theme="1"/>
      <name val="Arial"/>
      <family val="2"/>
    </font>
    <font>
      <b/>
      <sz val="14"/>
      <color theme="0"/>
      <name val="Arial"/>
      <family val="2"/>
    </font>
    <font>
      <sz val="10"/>
      <color rgb="FFC00000"/>
      <name val="Arial"/>
      <family val="2"/>
    </font>
    <font>
      <sz val="8"/>
      <color rgb="FF0070C0"/>
      <name val="Arial"/>
      <family val="2"/>
    </font>
    <font>
      <sz val="10"/>
      <color rgb="FF0070C0"/>
      <name val="Arial"/>
      <family val="2"/>
    </font>
    <font>
      <sz val="10"/>
      <color theme="9"/>
      <name val="Arial"/>
      <family val="2"/>
    </font>
    <font>
      <b/>
      <sz val="8"/>
      <name val="Arial"/>
      <family val="2"/>
    </font>
    <font>
      <sz val="8"/>
      <name val="Arial"/>
      <family val="2"/>
    </font>
    <font>
      <sz val="8"/>
      <color theme="1"/>
      <name val="Arial"/>
      <family val="2"/>
    </font>
    <font>
      <b/>
      <sz val="12"/>
      <color theme="0"/>
      <name val="Arial"/>
      <family val="2"/>
    </font>
    <font>
      <b/>
      <sz val="12"/>
      <name val="Arial"/>
      <family val="2"/>
    </font>
    <font>
      <sz val="12"/>
      <color rgb="FF0070C0"/>
      <name val="Arial"/>
      <family val="2"/>
    </font>
    <font>
      <sz val="12"/>
      <color rgb="FF00B050"/>
      <name val="Arial"/>
      <family val="2"/>
    </font>
    <font>
      <sz val="12"/>
      <color theme="7"/>
      <name val="Arial"/>
      <family val="2"/>
    </font>
    <font>
      <b/>
      <sz val="12"/>
      <color theme="1"/>
      <name val="Calibri"/>
      <family val="2"/>
      <scheme val="minor"/>
    </font>
    <font>
      <i/>
      <sz val="12"/>
      <color theme="1"/>
      <name val="Calibri"/>
      <family val="2"/>
      <scheme val="minor"/>
    </font>
    <font>
      <b/>
      <sz val="22"/>
      <color theme="0"/>
      <name val="Calibri"/>
      <family val="2"/>
      <scheme val="minor"/>
    </font>
    <font>
      <b/>
      <sz val="16"/>
      <color theme="1"/>
      <name val="Calibri"/>
      <family val="2"/>
      <scheme val="minor"/>
    </font>
    <font>
      <sz val="16"/>
      <color theme="8"/>
      <name val="Calibri"/>
      <family val="2"/>
      <scheme val="minor"/>
    </font>
    <font>
      <b/>
      <sz val="14"/>
      <name val="Calibri"/>
      <family val="2"/>
      <scheme val="minor"/>
    </font>
    <font>
      <b/>
      <sz val="14"/>
      <color theme="0"/>
      <name val="Calibri"/>
      <family val="2"/>
      <scheme val="minor"/>
    </font>
    <font>
      <sz val="14"/>
      <color theme="1"/>
      <name val="Calibri"/>
      <family val="2"/>
      <scheme val="minor"/>
    </font>
    <font>
      <b/>
      <sz val="14"/>
      <color theme="1"/>
      <name val="Calibri"/>
      <family val="2"/>
      <scheme val="minor"/>
    </font>
    <font>
      <b/>
      <sz val="16"/>
      <color theme="0"/>
      <name val="Calibri"/>
      <family val="2"/>
      <scheme val="minor"/>
    </font>
    <font>
      <b/>
      <sz val="16"/>
      <name val="Calibri"/>
      <family val="2"/>
      <scheme val="minor"/>
    </font>
    <font>
      <b/>
      <u/>
      <sz val="16"/>
      <name val="Calibri"/>
      <family val="2"/>
      <scheme val="minor"/>
    </font>
    <font>
      <i/>
      <sz val="14"/>
      <color theme="1"/>
      <name val="Calibri"/>
      <family val="2"/>
      <scheme val="minor"/>
    </font>
    <font>
      <sz val="16"/>
      <color theme="1"/>
      <name val="Calibri"/>
      <family val="2"/>
      <scheme val="minor"/>
    </font>
    <font>
      <b/>
      <sz val="22"/>
      <name val="Calibri"/>
      <family val="2"/>
      <scheme val="minor"/>
    </font>
    <font>
      <i/>
      <sz val="22"/>
      <color theme="0"/>
      <name val="Calibri"/>
      <family val="2"/>
      <scheme val="minor"/>
    </font>
    <font>
      <b/>
      <u/>
      <sz val="22"/>
      <color theme="0"/>
      <name val="Calibri"/>
      <family val="2"/>
      <scheme val="minor"/>
    </font>
    <font>
      <b/>
      <sz val="10"/>
      <color theme="0"/>
      <name val="Arial"/>
      <family val="2"/>
    </font>
    <font>
      <sz val="11"/>
      <color theme="1"/>
      <name val="Calibri"/>
      <family val="2"/>
      <scheme val="minor"/>
    </font>
    <font>
      <sz val="11"/>
      <color rgb="FFFF0000"/>
      <name val="Calibri"/>
      <family val="2"/>
      <scheme val="minor"/>
    </font>
    <font>
      <b/>
      <sz val="14"/>
      <color rgb="FF139122"/>
      <name val="Calibri"/>
      <family val="2"/>
      <scheme val="minor"/>
    </font>
    <font>
      <b/>
      <sz val="28"/>
      <color theme="0"/>
      <name val="Calibri"/>
      <family val="2"/>
      <scheme val="minor"/>
    </font>
    <font>
      <i/>
      <sz val="14"/>
      <color rgb="FF002060"/>
      <name val="Calibri"/>
      <family val="2"/>
      <scheme val="minor"/>
    </font>
    <font>
      <b/>
      <sz val="14"/>
      <color rgb="FF7030A0"/>
      <name val="Calibri"/>
      <family val="2"/>
      <scheme val="minor"/>
    </font>
    <font>
      <sz val="11"/>
      <color theme="0"/>
      <name val="Calibri"/>
      <family val="2"/>
      <scheme val="minor"/>
    </font>
    <font>
      <b/>
      <sz val="10"/>
      <color theme="0"/>
      <name val="Calibri"/>
      <family val="2"/>
      <scheme val="minor"/>
    </font>
    <font>
      <sz val="11"/>
      <color rgb="FFC00000"/>
      <name val="Calibri"/>
      <family val="2"/>
      <scheme val="minor"/>
    </font>
    <font>
      <sz val="11"/>
      <color indexed="2"/>
      <name val="Calibri"/>
      <family val="2"/>
      <scheme val="minor"/>
    </font>
    <font>
      <sz val="14"/>
      <color rgb="FFFF0000"/>
      <name val="Calibri"/>
      <family val="2"/>
      <scheme val="minor"/>
    </font>
    <font>
      <sz val="14"/>
      <color indexed="2"/>
      <name val="Calibri"/>
      <family val="2"/>
      <scheme val="minor"/>
    </font>
    <font>
      <sz val="14"/>
      <name val="Calibri"/>
      <family val="2"/>
      <scheme val="minor"/>
    </font>
    <font>
      <b/>
      <sz val="14"/>
      <color rgb="FF002060"/>
      <name val="Calibri"/>
      <family val="2"/>
      <scheme val="minor"/>
    </font>
    <font>
      <b/>
      <sz val="20"/>
      <color theme="0"/>
      <name val="Calibri"/>
      <family val="2"/>
      <scheme val="minor"/>
    </font>
    <font>
      <sz val="10"/>
      <color theme="0" tint="-0.34998626667073579"/>
      <name val="Arial"/>
      <family val="2"/>
    </font>
    <font>
      <sz val="10"/>
      <color theme="1"/>
      <name val="Arial"/>
      <family val="2"/>
    </font>
    <font>
      <b/>
      <sz val="11"/>
      <color rgb="FFC00000"/>
      <name val="Calibri"/>
      <family val="2"/>
      <scheme val="minor"/>
    </font>
    <font>
      <sz val="14"/>
      <color theme="1"/>
      <name val="Arial"/>
      <family val="2"/>
    </font>
    <font>
      <b/>
      <sz val="10"/>
      <color theme="1"/>
      <name val="Arial"/>
      <family val="2"/>
    </font>
    <font>
      <b/>
      <sz val="10"/>
      <name val="Arial"/>
      <family val="2"/>
    </font>
    <font>
      <b/>
      <u/>
      <sz val="8"/>
      <color rgb="FF0070C0"/>
      <name val="Arial"/>
      <family val="2"/>
    </font>
    <font>
      <sz val="11"/>
      <color theme="0" tint="-4.9989318521683403E-2"/>
      <name val="Calibri"/>
      <family val="2"/>
      <scheme val="minor"/>
    </font>
    <font>
      <b/>
      <sz val="14"/>
      <color theme="0" tint="-4.9989318521683403E-2"/>
      <name val="Calibri"/>
      <family val="2"/>
      <scheme val="minor"/>
    </font>
    <font>
      <sz val="14"/>
      <color theme="0" tint="-4.9989318521683403E-2"/>
      <name val="Calibri"/>
      <family val="2"/>
      <scheme val="minor"/>
    </font>
    <font>
      <u/>
      <sz val="12"/>
      <color theme="1"/>
      <name val="Arial"/>
      <family val="2"/>
    </font>
    <font>
      <b/>
      <sz val="20"/>
      <color rgb="FF002060"/>
      <name val="Arial"/>
      <family val="2"/>
    </font>
    <font>
      <b/>
      <sz val="12"/>
      <color theme="0" tint="-0.499984740745262"/>
      <name val="Arial"/>
      <family val="2"/>
    </font>
    <font>
      <b/>
      <sz val="12"/>
      <color rgb="FF002060"/>
      <name val="Arial"/>
      <family val="2"/>
    </font>
    <font>
      <b/>
      <sz val="12"/>
      <color rgb="FF00B0F0"/>
      <name val="Arial"/>
      <family val="2"/>
    </font>
    <font>
      <b/>
      <sz val="12"/>
      <color rgb="FFFF66CC"/>
      <name val="Arial"/>
      <family val="2"/>
    </font>
    <font>
      <sz val="18"/>
      <name val="Arial"/>
      <family val="2"/>
    </font>
    <font>
      <b/>
      <sz val="10"/>
      <color rgb="FF034EA2"/>
      <name val="Calibri"/>
      <family val="2"/>
      <scheme val="minor"/>
    </font>
    <font>
      <b/>
      <sz val="12"/>
      <color theme="0"/>
      <name val="Calibri"/>
      <family val="2"/>
      <scheme val="minor"/>
    </font>
    <font>
      <sz val="11"/>
      <name val="Calibri"/>
      <family val="2"/>
      <scheme val="minor"/>
    </font>
    <font>
      <sz val="10"/>
      <name val="Calibri"/>
      <family val="2"/>
      <scheme val="minor"/>
    </font>
    <font>
      <sz val="10"/>
      <color theme="0"/>
      <name val="Calibri"/>
      <family val="2"/>
      <scheme val="minor"/>
    </font>
    <font>
      <b/>
      <i/>
      <sz val="14"/>
      <color rgb="FF00B050"/>
      <name val="Calibri"/>
      <family val="2"/>
      <scheme val="minor"/>
    </font>
    <font>
      <b/>
      <i/>
      <sz val="14"/>
      <color rgb="FFFF0000"/>
      <name val="Calibri"/>
      <family val="2"/>
      <scheme val="minor"/>
    </font>
    <font>
      <sz val="14"/>
      <color theme="0"/>
      <name val="Calibri"/>
      <family val="2"/>
      <scheme val="minor"/>
    </font>
  </fonts>
  <fills count="56">
    <fill>
      <patternFill patternType="none"/>
    </fill>
    <fill>
      <patternFill patternType="gray125"/>
    </fill>
    <fill>
      <patternFill patternType="solid">
        <fgColor indexed="65"/>
      </patternFill>
    </fill>
    <fill>
      <patternFill patternType="solid">
        <fgColor indexed="45"/>
        <bgColor indexed="45"/>
      </patternFill>
    </fill>
    <fill>
      <patternFill patternType="solid">
        <fgColor indexed="42"/>
        <bgColor indexed="42"/>
      </patternFill>
    </fill>
    <fill>
      <patternFill patternType="solid">
        <fgColor indexed="46"/>
        <bgColor indexed="46"/>
      </patternFill>
    </fill>
    <fill>
      <patternFill patternType="solid">
        <fgColor rgb="FFFBCDCF"/>
        <bgColor rgb="FFFBCDCF"/>
      </patternFill>
    </fill>
    <fill>
      <patternFill patternType="solid">
        <fgColor indexed="47"/>
        <bgColor indexed="47"/>
      </patternFill>
    </fill>
    <fill>
      <patternFill patternType="solid">
        <fgColor indexed="44"/>
        <bgColor indexed="44"/>
      </patternFill>
    </fill>
    <fill>
      <patternFill patternType="solid">
        <fgColor rgb="FFE6F3D5"/>
        <bgColor rgb="FFE6F3D5"/>
      </patternFill>
    </fill>
    <fill>
      <patternFill patternType="solid">
        <fgColor indexed="3"/>
        <bgColor indexed="3"/>
      </patternFill>
    </fill>
    <fill>
      <patternFill patternType="solid">
        <fgColor indexed="51"/>
        <bgColor indexed="51"/>
      </patternFill>
    </fill>
    <fill>
      <patternFill patternType="solid">
        <fgColor rgb="FFBCDD8F"/>
        <bgColor rgb="FFBCDD8F"/>
      </patternFill>
    </fill>
    <fill>
      <patternFill patternType="solid">
        <fgColor indexed="49"/>
        <bgColor indexed="49"/>
      </patternFill>
    </fill>
    <fill>
      <patternFill patternType="solid">
        <fgColor indexed="52"/>
        <bgColor indexed="52"/>
      </patternFill>
    </fill>
    <fill>
      <patternFill patternType="solid">
        <fgColor indexed="22"/>
        <bgColor indexed="22"/>
      </patternFill>
    </fill>
    <fill>
      <patternFill patternType="solid">
        <fgColor indexed="55"/>
        <bgColor indexed="55"/>
      </patternFill>
    </fill>
    <fill>
      <patternFill patternType="solid">
        <fgColor indexed="43"/>
        <bgColor indexed="43"/>
      </patternFill>
    </fill>
    <fill>
      <patternFill patternType="solid">
        <fgColor rgb="FF92D050"/>
        <bgColor rgb="FF92D050"/>
      </patternFill>
    </fill>
    <fill>
      <patternFill patternType="solid">
        <fgColor theme="5"/>
        <bgColor theme="5"/>
      </patternFill>
    </fill>
    <fill>
      <patternFill patternType="solid">
        <fgColor theme="0" tint="-0.14999847407452621"/>
        <bgColor theme="0" tint="-0.14999847407452621"/>
      </patternFill>
    </fill>
    <fill>
      <patternFill patternType="solid">
        <fgColor rgb="FF034EA2"/>
        <bgColor rgb="FF034EA2"/>
      </patternFill>
    </fill>
    <fill>
      <patternFill patternType="solid">
        <fgColor rgb="FFE1F0CC"/>
        <bgColor rgb="FFE1F0CC"/>
      </patternFill>
    </fill>
    <fill>
      <patternFill patternType="solid">
        <fgColor theme="0"/>
        <bgColor theme="0"/>
      </patternFill>
    </fill>
    <fill>
      <patternFill patternType="solid">
        <fgColor rgb="FF002060"/>
        <bgColor rgb="FF002060"/>
      </patternFill>
    </fill>
    <fill>
      <patternFill patternType="solid">
        <fgColor theme="9" tint="-0.249977111117893"/>
        <bgColor theme="9" tint="-0.249977111117893"/>
      </patternFill>
    </fill>
    <fill>
      <patternFill patternType="solid">
        <fgColor indexed="48"/>
        <bgColor indexed="48"/>
      </patternFill>
    </fill>
    <fill>
      <patternFill patternType="solid">
        <fgColor theme="0"/>
        <bgColor theme="0"/>
      </patternFill>
    </fill>
    <fill>
      <patternFill patternType="solid">
        <fgColor theme="5" tint="0.79998168889431442"/>
        <bgColor indexed="64"/>
      </patternFill>
    </fill>
    <fill>
      <patternFill patternType="solid">
        <fgColor rgb="FFFFFF00"/>
        <bgColor indexed="64"/>
      </patternFill>
    </fill>
    <fill>
      <patternFill patternType="solid">
        <fgColor rgb="FFFFFF00"/>
        <bgColor theme="0"/>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6" tint="0.79998168889431442"/>
        <bgColor indexed="64"/>
      </patternFill>
    </fill>
    <fill>
      <patternFill patternType="solid">
        <fgColor theme="8"/>
        <bgColor indexed="64"/>
      </patternFill>
    </fill>
    <fill>
      <patternFill patternType="solid">
        <fgColor theme="8" tint="0.79998168889431442"/>
        <bgColor indexed="64"/>
      </patternFill>
    </fill>
    <fill>
      <patternFill patternType="solid">
        <fgColor theme="7"/>
        <bgColor indexed="64"/>
      </patternFill>
    </fill>
    <fill>
      <patternFill patternType="solid">
        <fgColor rgb="FF92D050"/>
        <bgColor indexed="64"/>
      </patternFill>
    </fill>
    <fill>
      <patternFill patternType="solid">
        <fgColor theme="9"/>
        <bgColor rgb="FF002060"/>
      </patternFill>
    </fill>
    <fill>
      <patternFill patternType="solid">
        <fgColor theme="4"/>
        <bgColor theme="4"/>
      </patternFill>
    </fill>
    <fill>
      <patternFill patternType="solid">
        <fgColor theme="8"/>
        <bgColor theme="0"/>
      </patternFill>
    </fill>
    <fill>
      <patternFill patternType="solid">
        <fgColor rgb="FF92D050"/>
        <bgColor theme="0"/>
      </patternFill>
    </fill>
    <fill>
      <patternFill patternType="solid">
        <fgColor rgb="FF7030A0"/>
        <bgColor indexed="64"/>
      </patternFill>
    </fill>
    <fill>
      <patternFill patternType="solid">
        <fgColor rgb="FF139122"/>
        <bgColor indexed="64"/>
      </patternFill>
    </fill>
    <fill>
      <patternFill patternType="solid">
        <fgColor rgb="FF00B0F0"/>
        <bgColor indexed="64"/>
      </patternFill>
    </fill>
    <fill>
      <patternFill patternType="solid">
        <fgColor rgb="FF00206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00B0F0"/>
        <bgColor theme="7" tint="0.79998168889431442"/>
      </patternFill>
    </fill>
    <fill>
      <patternFill patternType="solid">
        <fgColor rgb="FF002060"/>
        <bgColor rgb="FF2C4390"/>
      </patternFill>
    </fill>
    <fill>
      <patternFill patternType="solid">
        <fgColor rgb="FFFF66CC"/>
        <bgColor theme="9" tint="0.59999389629810485"/>
      </patternFill>
    </fill>
    <fill>
      <patternFill patternType="solid">
        <fgColor rgb="FFF1F8E8"/>
        <bgColor indexed="64"/>
      </patternFill>
    </fill>
    <fill>
      <patternFill patternType="solid">
        <fgColor rgb="FF034EA2"/>
        <bgColor indexed="64"/>
      </patternFill>
    </fill>
    <fill>
      <patternFill patternType="solid">
        <fgColor rgb="FFFF66CC"/>
        <bgColor indexed="64"/>
      </patternFill>
    </fill>
    <fill>
      <patternFill patternType="solid">
        <fgColor theme="9"/>
        <bgColor indexed="64"/>
      </patternFill>
    </fill>
  </fills>
  <borders count="6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65"/>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34EA2"/>
      </left>
      <right/>
      <top style="thin">
        <color rgb="FF034EA2"/>
      </top>
      <bottom style="thin">
        <color rgb="FF034EA2"/>
      </bottom>
      <diagonal/>
    </border>
    <border>
      <left/>
      <right/>
      <top style="thin">
        <color rgb="FF034EA2"/>
      </top>
      <bottom style="thin">
        <color rgb="FF034EA2"/>
      </bottom>
      <diagonal/>
    </border>
    <border>
      <left style="thin">
        <color rgb="FF034EA2"/>
      </left>
      <right style="thin">
        <color rgb="FF034EA2"/>
      </right>
      <top/>
      <bottom style="thin">
        <color rgb="FF034EA2"/>
      </bottom>
      <diagonal/>
    </border>
    <border>
      <left/>
      <right style="thin">
        <color rgb="FF034EA2"/>
      </right>
      <top/>
      <bottom style="thin">
        <color rgb="FF034EA2"/>
      </bottom>
      <diagonal/>
    </border>
    <border>
      <left style="thin">
        <color theme="0" tint="-0.249977111117893"/>
      </left>
      <right style="thin">
        <color theme="0" tint="-0.249977111117893"/>
      </right>
      <top style="thin">
        <color theme="0" tint="-0.249977111117893"/>
      </top>
      <bottom/>
      <diagonal/>
    </border>
    <border>
      <left/>
      <right/>
      <top style="medium">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right style="thin">
        <color auto="1"/>
      </right>
      <top/>
      <bottom style="thin">
        <color auto="1"/>
      </bottom>
      <diagonal/>
    </border>
    <border>
      <left style="thin">
        <color indexed="64"/>
      </left>
      <right style="double">
        <color indexed="64"/>
      </right>
      <top style="thin">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auto="1"/>
      </left>
      <right style="double">
        <color auto="1"/>
      </right>
      <top style="thin">
        <color auto="1"/>
      </top>
      <bottom style="thin">
        <color auto="1"/>
      </bottom>
      <diagonal/>
    </border>
    <border>
      <left style="double">
        <color auto="1"/>
      </left>
      <right style="thin">
        <color auto="1"/>
      </right>
      <top style="thin">
        <color auto="1"/>
      </top>
      <bottom style="thin">
        <color auto="1"/>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auto="1"/>
      </left>
      <right/>
      <top/>
      <bottom style="thin">
        <color auto="1"/>
      </bottom>
      <diagonal/>
    </border>
    <border>
      <left/>
      <right/>
      <top/>
      <bottom style="thin">
        <color indexed="64"/>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medium">
        <color rgb="FF7030A0"/>
      </left>
      <right style="medium">
        <color rgb="FF7030A0"/>
      </right>
      <top style="medium">
        <color rgb="FF7030A0"/>
      </top>
      <bottom style="medium">
        <color rgb="FF7030A0"/>
      </bottom>
      <diagonal/>
    </border>
    <border>
      <left/>
      <right/>
      <top style="thin">
        <color theme="0" tint="-0.499984740745262"/>
      </top>
      <bottom style="thin">
        <color theme="0" tint="-0.49998474074526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theme="9" tint="-0.24994659260841701"/>
      </right>
      <top/>
      <bottom/>
      <diagonal/>
    </border>
    <border>
      <left style="thin">
        <color rgb="FF034EA2"/>
      </left>
      <right style="thin">
        <color rgb="FF034EA2"/>
      </right>
      <top style="thin">
        <color rgb="FF034EA2"/>
      </top>
      <bottom style="thin">
        <color rgb="FF034EA2"/>
      </bottom>
      <diagonal/>
    </border>
    <border>
      <left style="thin">
        <color rgb="FF034EA2"/>
      </left>
      <right style="thin">
        <color rgb="FF034EA2"/>
      </right>
      <top style="thin">
        <color rgb="FF034EA2"/>
      </top>
      <bottom/>
      <diagonal/>
    </border>
    <border>
      <left/>
      <right style="thin">
        <color rgb="FF034EA2"/>
      </right>
      <top style="thin">
        <color rgb="FF034EA2"/>
      </top>
      <bottom style="thin">
        <color rgb="FF034EA2"/>
      </bottom>
      <diagonal/>
    </border>
    <border>
      <left style="thin">
        <color rgb="FF034EA2"/>
      </left>
      <right/>
      <top style="thin">
        <color rgb="FF034EA2"/>
      </top>
      <bottom/>
      <diagonal/>
    </border>
    <border>
      <left style="thin">
        <color rgb="FF034EA2"/>
      </left>
      <right/>
      <top/>
      <bottom style="thin">
        <color rgb="FF034EA2"/>
      </bottom>
      <diagonal/>
    </border>
    <border>
      <left style="thin">
        <color rgb="FF034EA2"/>
      </left>
      <right/>
      <top/>
      <bottom/>
      <diagonal/>
    </border>
    <border>
      <left style="thin">
        <color indexed="64"/>
      </left>
      <right/>
      <top style="thin">
        <color rgb="FF034EA2"/>
      </top>
      <bottom/>
      <diagonal/>
    </border>
    <border>
      <left style="thin">
        <color indexed="64"/>
      </left>
      <right/>
      <top/>
      <bottom style="thin">
        <color rgb="FF034EA2"/>
      </bottom>
      <diagonal/>
    </border>
    <border>
      <left style="thin">
        <color theme="3"/>
      </left>
      <right/>
      <top/>
      <bottom/>
      <diagonal/>
    </border>
    <border>
      <left style="thin">
        <color rgb="FF034EA2"/>
      </left>
      <right style="thin">
        <color theme="3"/>
      </right>
      <top style="thin">
        <color rgb="FF034EA2"/>
      </top>
      <bottom/>
      <diagonal/>
    </border>
    <border>
      <left style="thin">
        <color rgb="FF034EA2"/>
      </left>
      <right style="thin">
        <color theme="3"/>
      </right>
      <top/>
      <bottom style="thin">
        <color rgb="FF034EA2"/>
      </bottom>
      <diagonal/>
    </border>
    <border>
      <left style="thin">
        <color theme="3"/>
      </left>
      <right style="thin">
        <color theme="3"/>
      </right>
      <top style="thin">
        <color rgb="FF034EA2"/>
      </top>
      <bottom style="thin">
        <color rgb="FF034EA2"/>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theme="9" tint="-0.24994659260841701"/>
      </left>
      <right style="thin">
        <color theme="9" tint="-0.24994659260841701"/>
      </right>
      <top style="thin">
        <color theme="9" tint="-0.24994659260841701"/>
      </top>
      <bottom/>
      <diagonal/>
    </border>
    <border>
      <left style="thin">
        <color theme="9" tint="-0.24994659260841701"/>
      </left>
      <right style="thin">
        <color theme="9" tint="-0.24994659260841701"/>
      </right>
      <top/>
      <bottom/>
      <diagonal/>
    </border>
    <border>
      <left style="thin">
        <color theme="9" tint="-0.24994659260841701"/>
      </left>
      <right style="thin">
        <color theme="9" tint="-0.24994659260841701"/>
      </right>
      <top/>
      <bottom style="thin">
        <color theme="9" tint="-0.24994659260841701"/>
      </bottom>
      <diagonal/>
    </border>
    <border>
      <left style="thin">
        <color theme="9" tint="-0.24994659260841701"/>
      </left>
      <right/>
      <top/>
      <bottom/>
      <diagonal/>
    </border>
    <border>
      <left style="thin">
        <color indexed="64"/>
      </left>
      <right style="thin">
        <color indexed="64"/>
      </right>
      <top style="thin">
        <color indexed="64"/>
      </top>
      <bottom/>
      <diagonal/>
    </border>
  </borders>
  <cellStyleXfs count="74">
    <xf numFmtId="0" fontId="0" fillId="0" borderId="0"/>
    <xf numFmtId="0" fontId="18" fillId="2" borderId="0" applyNumberFormat="0" applyBorder="0"/>
    <xf numFmtId="0" fontId="18" fillId="3" borderId="0" applyNumberFormat="0" applyBorder="0"/>
    <xf numFmtId="0" fontId="18" fillId="4" borderId="0" applyNumberFormat="0" applyBorder="0"/>
    <xf numFmtId="0" fontId="18" fillId="5" borderId="0" applyNumberFormat="0" applyBorder="0"/>
    <xf numFmtId="0" fontId="18" fillId="6" borderId="0" applyNumberFormat="0" applyBorder="0"/>
    <xf numFmtId="0" fontId="18" fillId="7" borderId="0" applyNumberFormat="0" applyBorder="0"/>
    <xf numFmtId="0" fontId="18" fillId="8" borderId="0" applyNumberFormat="0" applyBorder="0"/>
    <xf numFmtId="0" fontId="18" fillId="9" borderId="0" applyNumberFormat="0" applyBorder="0"/>
    <xf numFmtId="0" fontId="18" fillId="10" borderId="0" applyNumberFormat="0" applyBorder="0"/>
    <xf numFmtId="0" fontId="18" fillId="5" borderId="0" applyNumberFormat="0" applyBorder="0"/>
    <xf numFmtId="0" fontId="18" fillId="8" borderId="0" applyNumberFormat="0" applyBorder="0"/>
    <xf numFmtId="0" fontId="18" fillId="11" borderId="0" applyNumberFormat="0" applyBorder="0"/>
    <xf numFmtId="0" fontId="19" fillId="2" borderId="0" applyNumberFormat="0" applyBorder="0"/>
    <xf numFmtId="0" fontId="19" fillId="9" borderId="0" applyNumberFormat="0" applyBorder="0"/>
    <xf numFmtId="0" fontId="19" fillId="10" borderId="0" applyNumberFormat="0" applyBorder="0"/>
    <xf numFmtId="0" fontId="19" fillId="12" borderId="0" applyNumberFormat="0" applyBorder="0"/>
    <xf numFmtId="0" fontId="19" fillId="13" borderId="0" applyNumberFormat="0" applyBorder="0"/>
    <xf numFmtId="0" fontId="19" fillId="14" borderId="0" applyNumberFormat="0" applyBorder="0"/>
    <xf numFmtId="0" fontId="20" fillId="3" borderId="0" applyNumberFormat="0" applyBorder="0"/>
    <xf numFmtId="0" fontId="21" fillId="15" borderId="1" applyNumberFormat="0"/>
    <xf numFmtId="0" fontId="22" fillId="2" borderId="0" applyNumberFormat="0" applyFont="0" applyFill="0" applyBorder="0"/>
    <xf numFmtId="0" fontId="23" fillId="16" borderId="2" applyNumberFormat="0"/>
    <xf numFmtId="164" fontId="22" fillId="0" borderId="0" applyFont="0" applyFill="0" applyBorder="0"/>
    <xf numFmtId="0" fontId="18" fillId="0" borderId="0"/>
    <xf numFmtId="0" fontId="24" fillId="0" borderId="0" applyNumberFormat="0" applyFill="0" applyBorder="0"/>
    <xf numFmtId="0" fontId="25" fillId="4" borderId="0" applyNumberFormat="0" applyBorder="0"/>
    <xf numFmtId="0" fontId="26" fillId="0" borderId="3" applyNumberFormat="0" applyFill="0"/>
    <xf numFmtId="0" fontId="27" fillId="0" borderId="4" applyNumberFormat="0" applyFill="0"/>
    <xf numFmtId="0" fontId="28" fillId="0" borderId="5" applyNumberFormat="0" applyFill="0"/>
    <xf numFmtId="0" fontId="28" fillId="0" borderId="0" applyNumberFormat="0" applyFill="0" applyBorder="0"/>
    <xf numFmtId="0" fontId="29" fillId="0" borderId="0" applyNumberFormat="0" applyFill="0" applyBorder="0">
      <alignment vertical="top"/>
    </xf>
    <xf numFmtId="0" fontId="30" fillId="0" borderId="0" applyNumberFormat="0" applyFill="0" applyBorder="0">
      <alignment vertical="top"/>
    </xf>
    <xf numFmtId="0" fontId="31" fillId="7" borderId="1" applyNumberFormat="0"/>
    <xf numFmtId="0" fontId="30" fillId="0" borderId="0" applyNumberFormat="0" applyFill="0" applyBorder="0">
      <alignment vertical="top"/>
    </xf>
    <xf numFmtId="0" fontId="32" fillId="0" borderId="6" applyNumberFormat="0" applyFill="0"/>
    <xf numFmtId="164" fontId="18" fillId="0" borderId="0" applyFont="0" applyFill="0" applyBorder="0"/>
    <xf numFmtId="164" fontId="18" fillId="0" borderId="0" applyFont="0" applyFill="0" applyBorder="0"/>
    <xf numFmtId="164" fontId="18" fillId="0" borderId="0" applyFont="0" applyFill="0" applyBorder="0"/>
    <xf numFmtId="164" fontId="18" fillId="0" borderId="0" applyFont="0" applyFill="0" applyBorder="0"/>
    <xf numFmtId="165" fontId="18" fillId="0" borderId="0" applyFont="0" applyFill="0" applyBorder="0"/>
    <xf numFmtId="164" fontId="22" fillId="0" borderId="0" applyFont="0" applyFill="0" applyBorder="0"/>
    <xf numFmtId="0" fontId="33" fillId="17" borderId="0" applyNumberFormat="0" applyBorder="0"/>
    <xf numFmtId="0" fontId="33" fillId="17" borderId="0" applyNumberFormat="0" applyBorder="0"/>
    <xf numFmtId="0" fontId="34" fillId="0" borderId="0"/>
    <xf numFmtId="0" fontId="34" fillId="0" borderId="0"/>
    <xf numFmtId="0" fontId="34" fillId="0" borderId="0"/>
    <xf numFmtId="0" fontId="22" fillId="0" borderId="0"/>
    <xf numFmtId="0" fontId="35" fillId="0" borderId="0"/>
    <xf numFmtId="0" fontId="35" fillId="0" borderId="0"/>
    <xf numFmtId="0" fontId="22" fillId="0" borderId="0"/>
    <xf numFmtId="0" fontId="22" fillId="0" borderId="0"/>
    <xf numFmtId="0" fontId="22"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7" fillId="15" borderId="7" applyNumberFormat="0"/>
    <xf numFmtId="9" fontId="22" fillId="0" borderId="0" applyFont="0" applyFill="0" applyBorder="0"/>
    <xf numFmtId="9" fontId="22" fillId="0" borderId="0" applyFont="0" applyFill="0" applyBorder="0"/>
    <xf numFmtId="9" fontId="22" fillId="0" borderId="0" applyFont="0" applyFill="0" applyBorder="0"/>
    <xf numFmtId="9" fontId="18" fillId="0" borderId="0" applyFont="0" applyFill="0" applyBorder="0"/>
    <xf numFmtId="9" fontId="34" fillId="0" borderId="0" applyFont="0" applyFill="0" applyBorder="0"/>
    <xf numFmtId="0" fontId="38" fillId="0" borderId="0" applyNumberFormat="0" applyFill="0" applyBorder="0"/>
    <xf numFmtId="0" fontId="39" fillId="15" borderId="0">
      <alignment vertical="center"/>
    </xf>
    <xf numFmtId="0" fontId="40" fillId="0" borderId="0" applyNumberFormat="0" applyFill="0" applyBorder="0"/>
    <xf numFmtId="0" fontId="11" fillId="0" borderId="0"/>
    <xf numFmtId="0" fontId="122" fillId="0" borderId="0"/>
    <xf numFmtId="9" fontId="14" fillId="0" borderId="0" applyFont="0" applyFill="0" applyBorder="0"/>
    <xf numFmtId="43" fontId="138" fillId="0" borderId="0" applyFont="0" applyFill="0" applyBorder="0" applyAlignment="0" applyProtection="0"/>
    <xf numFmtId="9" fontId="138" fillId="0" borderId="0" applyFont="0" applyFill="0" applyBorder="0" applyAlignment="0" applyProtection="0"/>
  </cellStyleXfs>
  <cellXfs count="536">
    <xf numFmtId="0" fontId="0" fillId="0" borderId="0" xfId="0"/>
    <xf numFmtId="0" fontId="22" fillId="0" borderId="0" xfId="0" applyFont="1" applyAlignment="1">
      <alignment horizontal="left" vertical="center" wrapText="1"/>
    </xf>
    <xf numFmtId="0" fontId="48" fillId="0" borderId="0" xfId="0" applyFont="1"/>
    <xf numFmtId="0" fontId="0" fillId="0" borderId="0" xfId="0" applyAlignment="1">
      <alignment horizontal="left" vertical="center"/>
    </xf>
    <xf numFmtId="0" fontId="56" fillId="0" borderId="0" xfId="0" applyFont="1" applyAlignment="1">
      <alignment horizontal="left" vertical="center" wrapText="1"/>
    </xf>
    <xf numFmtId="0" fontId="56" fillId="0" borderId="0" xfId="0" applyFont="1" applyAlignment="1">
      <alignment horizontal="left" vertical="center"/>
    </xf>
    <xf numFmtId="0" fontId="60" fillId="0" borderId="0" xfId="0" applyFont="1" applyAlignment="1">
      <alignment horizontal="center" vertical="center"/>
    </xf>
    <xf numFmtId="0" fontId="60" fillId="0" borderId="0" xfId="0" applyFont="1" applyAlignment="1">
      <alignment horizontal="left" vertical="center" wrapText="1"/>
    </xf>
    <xf numFmtId="0" fontId="60" fillId="0" borderId="0" xfId="0" applyFont="1" applyAlignment="1">
      <alignment horizontal="left" vertical="center"/>
    </xf>
    <xf numFmtId="0" fontId="62" fillId="23" borderId="0" xfId="0" applyFont="1" applyFill="1" applyAlignment="1">
      <alignment horizontal="left" vertical="center" wrapText="1"/>
    </xf>
    <xf numFmtId="0" fontId="62" fillId="23" borderId="0" xfId="0" applyFont="1" applyFill="1" applyAlignment="1">
      <alignment horizontal="left" vertical="center"/>
    </xf>
    <xf numFmtId="0" fontId="63" fillId="23" borderId="0" xfId="0" applyFont="1" applyFill="1" applyAlignment="1">
      <alignment horizontal="center" vertical="center"/>
    </xf>
    <xf numFmtId="0" fontId="64" fillId="23" borderId="0" xfId="0" applyFont="1" applyFill="1" applyAlignment="1">
      <alignment horizontal="left" vertical="center" wrapText="1"/>
    </xf>
    <xf numFmtId="0" fontId="56" fillId="23" borderId="0" xfId="0" applyFont="1" applyFill="1" applyAlignment="1">
      <alignment horizontal="left" vertical="center" wrapText="1"/>
    </xf>
    <xf numFmtId="0" fontId="0" fillId="23" borderId="0" xfId="0" applyFill="1" applyAlignment="1">
      <alignment horizontal="left" vertical="center"/>
    </xf>
    <xf numFmtId="0" fontId="56" fillId="23" borderId="0" xfId="0" applyFont="1" applyFill="1" applyAlignment="1">
      <alignment horizontal="left" vertical="center"/>
    </xf>
    <xf numFmtId="0" fontId="34" fillId="23" borderId="0" xfId="0" applyFont="1" applyFill="1" applyAlignment="1">
      <alignment horizontal="center" vertical="center"/>
    </xf>
    <xf numFmtId="0" fontId="22" fillId="23" borderId="0" xfId="0" applyFont="1" applyFill="1" applyAlignment="1">
      <alignment horizontal="left" vertical="center" wrapText="1"/>
    </xf>
    <xf numFmtId="0" fontId="22" fillId="23" borderId="0" xfId="0" applyFont="1" applyFill="1" applyAlignment="1">
      <alignment horizontal="left" vertical="center"/>
    </xf>
    <xf numFmtId="0" fontId="34" fillId="23" borderId="0" xfId="0" applyFont="1" applyFill="1" applyAlignment="1">
      <alignment horizontal="left" vertical="center" wrapText="1"/>
    </xf>
    <xf numFmtId="0" fontId="34" fillId="23" borderId="0" xfId="0" applyFont="1" applyFill="1" applyAlignment="1">
      <alignment horizontal="left" vertical="center"/>
    </xf>
    <xf numFmtId="0" fontId="68" fillId="0" borderId="0" xfId="0" applyFont="1" applyAlignment="1">
      <alignment horizontal="left" vertical="center"/>
    </xf>
    <xf numFmtId="0" fontId="72" fillId="0" borderId="0" xfId="0" applyFont="1" applyAlignment="1">
      <alignment vertical="center" wrapText="1"/>
    </xf>
    <xf numFmtId="0" fontId="73" fillId="0" borderId="0" xfId="0" applyFont="1" applyAlignment="1">
      <alignment horizontal="left" vertical="center" wrapText="1"/>
    </xf>
    <xf numFmtId="0" fontId="0" fillId="0" borderId="0" xfId="0" applyAlignment="1">
      <alignment horizontal="left" vertical="center" wrapText="1"/>
    </xf>
    <xf numFmtId="0" fontId="69" fillId="0" borderId="0" xfId="0" applyFont="1" applyAlignment="1">
      <alignment horizontal="left" vertical="center"/>
    </xf>
    <xf numFmtId="0" fontId="61" fillId="0" borderId="0" xfId="0" applyFont="1" applyAlignment="1">
      <alignment horizontal="left" vertical="center"/>
    </xf>
    <xf numFmtId="0" fontId="77" fillId="0" borderId="0" xfId="0" applyFont="1" applyAlignment="1">
      <alignment horizontal="left" vertical="center" wrapText="1"/>
    </xf>
    <xf numFmtId="0" fontId="69" fillId="23" borderId="0" xfId="0" applyFont="1" applyFill="1" applyAlignment="1">
      <alignment horizontal="left" vertical="center"/>
    </xf>
    <xf numFmtId="0" fontId="68" fillId="23" borderId="0" xfId="0" applyFont="1" applyFill="1" applyAlignment="1">
      <alignment horizontal="left" vertical="center"/>
    </xf>
    <xf numFmtId="0" fontId="79" fillId="0" borderId="0" xfId="0" applyFont="1" applyAlignment="1">
      <alignment horizontal="left" vertical="center" wrapText="1"/>
    </xf>
    <xf numFmtId="0" fontId="79" fillId="0" borderId="0" xfId="0" applyFont="1" applyAlignment="1">
      <alignment horizontal="left" vertical="center"/>
    </xf>
    <xf numFmtId="0" fontId="59" fillId="0" borderId="17" xfId="0" applyFont="1" applyBorder="1" applyAlignment="1">
      <alignment horizontal="left" vertical="center" wrapText="1"/>
    </xf>
    <xf numFmtId="0" fontId="0" fillId="0" borderId="17" xfId="43" applyFont="1" applyFill="1" applyBorder="1" applyAlignment="1">
      <alignment horizontal="left" vertical="center" wrapText="1"/>
    </xf>
    <xf numFmtId="0" fontId="49" fillId="24" borderId="17" xfId="0" applyFont="1" applyFill="1" applyBorder="1" applyAlignment="1">
      <alignment horizontal="left" vertical="center" wrapText="1"/>
    </xf>
    <xf numFmtId="0" fontId="49" fillId="25" borderId="17" xfId="0" applyFont="1" applyFill="1" applyBorder="1" applyAlignment="1">
      <alignment horizontal="left" vertical="center" wrapText="1"/>
    </xf>
    <xf numFmtId="0" fontId="62" fillId="18" borderId="17" xfId="0" applyFont="1" applyFill="1" applyBorder="1" applyAlignment="1">
      <alignment horizontal="left" vertical="center" wrapText="1"/>
    </xf>
    <xf numFmtId="0" fontId="62" fillId="18" borderId="17" xfId="0" applyFont="1" applyFill="1" applyBorder="1" applyAlignment="1">
      <alignment horizontal="left" vertical="center"/>
    </xf>
    <xf numFmtId="0" fontId="66" fillId="18" borderId="17" xfId="0" applyFont="1" applyFill="1" applyBorder="1" applyAlignment="1">
      <alignment horizontal="center" vertical="center"/>
    </xf>
    <xf numFmtId="0" fontId="56" fillId="0" borderId="17" xfId="0" applyFont="1" applyBorder="1" applyAlignment="1">
      <alignment horizontal="left" vertical="center" wrapText="1"/>
    </xf>
    <xf numFmtId="0" fontId="56" fillId="0" borderId="17" xfId="0" applyFont="1" applyBorder="1" applyAlignment="1">
      <alignment horizontal="left" vertical="center"/>
    </xf>
    <xf numFmtId="0" fontId="67" fillId="0" borderId="17" xfId="43" applyFont="1" applyFill="1" applyBorder="1" applyAlignment="1">
      <alignment horizontal="left" vertical="center" wrapText="1"/>
    </xf>
    <xf numFmtId="0" fontId="68" fillId="0" borderId="17" xfId="43" applyFont="1" applyFill="1" applyBorder="1" applyAlignment="1">
      <alignment horizontal="left" vertical="center" wrapText="1"/>
    </xf>
    <xf numFmtId="0" fontId="0" fillId="0" borderId="17" xfId="0" applyBorder="1" applyAlignment="1">
      <alignment horizontal="left" vertical="center"/>
    </xf>
    <xf numFmtId="0" fontId="22" fillId="0" borderId="17" xfId="45" applyFont="1" applyBorder="1" applyAlignment="1">
      <alignment horizontal="left" vertical="center" wrapText="1"/>
    </xf>
    <xf numFmtId="0" fontId="59" fillId="0" borderId="17" xfId="0" applyFont="1" applyBorder="1" applyAlignment="1">
      <alignment horizontal="left" vertical="center"/>
    </xf>
    <xf numFmtId="0" fontId="0" fillId="0" borderId="17" xfId="45" applyFont="1" applyBorder="1" applyAlignment="1">
      <alignment horizontal="left" vertical="center" wrapText="1"/>
    </xf>
    <xf numFmtId="0" fontId="61" fillId="0" borderId="17" xfId="0" applyFont="1" applyBorder="1" applyAlignment="1">
      <alignment horizontal="left" vertical="center" wrapText="1"/>
    </xf>
    <xf numFmtId="0" fontId="61" fillId="0" borderId="17" xfId="45" applyFont="1" applyBorder="1" applyAlignment="1">
      <alignment horizontal="left" vertical="center" wrapText="1"/>
    </xf>
    <xf numFmtId="0" fontId="60" fillId="0" borderId="17" xfId="43" applyFont="1" applyFill="1" applyBorder="1" applyAlignment="1">
      <alignment horizontal="left" vertical="center" wrapText="1"/>
    </xf>
    <xf numFmtId="0" fontId="69" fillId="0" borderId="17" xfId="43" applyFont="1" applyFill="1" applyBorder="1" applyAlignment="1">
      <alignment horizontal="left" vertical="center" wrapText="1"/>
    </xf>
    <xf numFmtId="0" fontId="22" fillId="0" borderId="17" xfId="0" applyFont="1" applyBorder="1" applyAlignment="1">
      <alignment horizontal="left" vertical="center" wrapText="1"/>
    </xf>
    <xf numFmtId="0" fontId="0" fillId="23" borderId="17" xfId="45" applyFont="1" applyFill="1" applyBorder="1" applyAlignment="1">
      <alignment horizontal="left" vertical="center" wrapText="1"/>
    </xf>
    <xf numFmtId="0" fontId="60" fillId="0" borderId="17" xfId="0" applyFont="1" applyBorder="1" applyAlignment="1">
      <alignment horizontal="center" vertical="center"/>
    </xf>
    <xf numFmtId="0" fontId="68" fillId="0" borderId="17" xfId="0" applyFont="1" applyBorder="1" applyAlignment="1">
      <alignment horizontal="left" vertical="center"/>
    </xf>
    <xf numFmtId="0" fontId="49" fillId="18" borderId="17" xfId="0" applyFont="1" applyFill="1" applyBorder="1" applyAlignment="1">
      <alignment horizontal="center" vertical="center"/>
    </xf>
    <xf numFmtId="0" fontId="49" fillId="18" borderId="17" xfId="0" applyFont="1" applyFill="1" applyBorder="1" applyAlignment="1">
      <alignment horizontal="left" vertical="center" wrapText="1"/>
    </xf>
    <xf numFmtId="0" fontId="49" fillId="18" borderId="17" xfId="0" applyFont="1" applyFill="1" applyBorder="1" applyAlignment="1">
      <alignment horizontal="left" vertical="center"/>
    </xf>
    <xf numFmtId="0" fontId="70" fillId="26" borderId="17" xfId="45" applyFont="1" applyFill="1" applyBorder="1" applyAlignment="1">
      <alignment horizontal="left" vertical="center" wrapText="1"/>
    </xf>
    <xf numFmtId="0" fontId="70" fillId="26" borderId="17" xfId="45" applyFont="1" applyFill="1" applyBorder="1" applyAlignment="1">
      <alignment horizontal="center" vertical="center" wrapText="1"/>
    </xf>
    <xf numFmtId="0" fontId="71" fillId="26" borderId="17" xfId="45" applyFont="1" applyFill="1" applyBorder="1" applyAlignment="1">
      <alignment horizontal="left" vertical="center" wrapText="1"/>
    </xf>
    <xf numFmtId="0" fontId="60" fillId="23" borderId="17" xfId="46" applyFont="1" applyFill="1" applyBorder="1" applyAlignment="1">
      <alignment horizontal="center" vertical="center" wrapText="1"/>
    </xf>
    <xf numFmtId="0" fontId="0" fillId="0" borderId="17" xfId="0" applyBorder="1" applyAlignment="1">
      <alignment horizontal="left" vertical="center" wrapText="1"/>
    </xf>
    <xf numFmtId="0" fontId="72" fillId="0" borderId="17" xfId="0" applyFont="1" applyBorder="1" applyAlignment="1">
      <alignment vertical="center" wrapText="1"/>
    </xf>
    <xf numFmtId="0" fontId="60" fillId="0" borderId="17" xfId="0" applyFont="1" applyBorder="1" applyAlignment="1">
      <alignment horizontal="left" vertical="center" wrapText="1"/>
    </xf>
    <xf numFmtId="0" fontId="73" fillId="0" borderId="17" xfId="0" applyFont="1" applyBorder="1" applyAlignment="1">
      <alignment horizontal="left" vertical="center" wrapText="1"/>
    </xf>
    <xf numFmtId="0" fontId="68" fillId="0" borderId="17" xfId="0" applyFont="1" applyBorder="1" applyAlignment="1">
      <alignment horizontal="left" vertical="center" wrapText="1"/>
    </xf>
    <xf numFmtId="0" fontId="59" fillId="20" borderId="17" xfId="0" applyFont="1" applyFill="1" applyBorder="1" applyAlignment="1">
      <alignment horizontal="left" vertical="center" wrapText="1"/>
    </xf>
    <xf numFmtId="0" fontId="61" fillId="20" borderId="17" xfId="45" applyFont="1" applyFill="1" applyBorder="1" applyAlignment="1">
      <alignment horizontal="left" vertical="center" wrapText="1"/>
    </xf>
    <xf numFmtId="0" fontId="60" fillId="20" borderId="17" xfId="0" applyFont="1" applyFill="1" applyBorder="1" applyAlignment="1">
      <alignment horizontal="left" vertical="center" wrapText="1"/>
    </xf>
    <xf numFmtId="0" fontId="67" fillId="20" borderId="17" xfId="43" applyFont="1" applyFill="1" applyBorder="1" applyAlignment="1">
      <alignment horizontal="left" vertical="center" wrapText="1"/>
    </xf>
    <xf numFmtId="0" fontId="59" fillId="0" borderId="17" xfId="45" applyFont="1" applyBorder="1" applyAlignment="1">
      <alignment horizontal="left" vertical="center" wrapText="1"/>
    </xf>
    <xf numFmtId="0" fontId="60" fillId="23" borderId="17" xfId="45" applyFont="1" applyFill="1" applyBorder="1" applyAlignment="1">
      <alignment horizontal="left" vertical="center" wrapText="1"/>
    </xf>
    <xf numFmtId="0" fontId="59" fillId="23" borderId="17" xfId="45" applyFont="1" applyFill="1" applyBorder="1" applyAlignment="1">
      <alignment horizontal="left" vertical="center" wrapText="1"/>
    </xf>
    <xf numFmtId="0" fontId="69" fillId="0" borderId="17" xfId="45" applyFont="1" applyBorder="1" applyAlignment="1">
      <alignment horizontal="left" vertical="center" wrapText="1"/>
    </xf>
    <xf numFmtId="0" fontId="69" fillId="0" borderId="17" xfId="0" applyFont="1" applyBorder="1" applyAlignment="1">
      <alignment horizontal="left" vertical="center"/>
    </xf>
    <xf numFmtId="0" fontId="61" fillId="0" borderId="17" xfId="0" applyFont="1" applyBorder="1" applyAlignment="1">
      <alignment horizontal="left" vertical="center"/>
    </xf>
    <xf numFmtId="0" fontId="59" fillId="20" borderId="17" xfId="0" applyFont="1" applyFill="1" applyBorder="1" applyAlignment="1">
      <alignment horizontal="left" vertical="center"/>
    </xf>
    <xf numFmtId="0" fontId="60" fillId="23" borderId="17" xfId="0" applyFont="1" applyFill="1" applyBorder="1" applyAlignment="1">
      <alignment horizontal="left" vertical="center" wrapText="1"/>
    </xf>
    <xf numFmtId="0" fontId="74" fillId="0" borderId="17" xfId="43" applyFont="1" applyFill="1" applyBorder="1" applyAlignment="1">
      <alignment horizontal="left" vertical="center" wrapText="1"/>
    </xf>
    <xf numFmtId="0" fontId="61" fillId="23" borderId="17" xfId="45" applyFont="1" applyFill="1" applyBorder="1" applyAlignment="1">
      <alignment horizontal="left" vertical="center" wrapText="1"/>
    </xf>
    <xf numFmtId="0" fontId="71" fillId="23" borderId="17" xfId="45" applyFont="1" applyFill="1" applyBorder="1" applyAlignment="1">
      <alignment horizontal="left" vertical="center" wrapText="1"/>
    </xf>
    <xf numFmtId="0" fontId="70" fillId="23" borderId="17" xfId="45" applyFont="1" applyFill="1" applyBorder="1" applyAlignment="1">
      <alignment horizontal="left" vertical="center" wrapText="1"/>
    </xf>
    <xf numFmtId="0" fontId="69" fillId="0" borderId="17" xfId="0" applyFont="1" applyBorder="1" applyAlignment="1">
      <alignment horizontal="left" vertical="center" wrapText="1"/>
    </xf>
    <xf numFmtId="0" fontId="59" fillId="23" borderId="17" xfId="0" applyFont="1" applyFill="1" applyBorder="1" applyAlignment="1">
      <alignment horizontal="left" vertical="center" wrapText="1"/>
    </xf>
    <xf numFmtId="0" fontId="59" fillId="23" borderId="17" xfId="0" applyFont="1" applyFill="1" applyBorder="1" applyAlignment="1">
      <alignment horizontal="left" vertical="center"/>
    </xf>
    <xf numFmtId="0" fontId="60" fillId="23" borderId="17" xfId="0" applyFont="1" applyFill="1" applyBorder="1" applyAlignment="1">
      <alignment horizontal="center" vertical="center"/>
    </xf>
    <xf numFmtId="0" fontId="0" fillId="23" borderId="17" xfId="0" applyFill="1" applyBorder="1" applyAlignment="1">
      <alignment horizontal="left" vertical="center" wrapText="1"/>
    </xf>
    <xf numFmtId="0" fontId="75" fillId="23" borderId="17" xfId="0" applyFont="1" applyFill="1" applyBorder="1" applyAlignment="1">
      <alignment horizontal="left" vertical="center"/>
    </xf>
    <xf numFmtId="0" fontId="76" fillId="23" borderId="17" xfId="0" applyFont="1" applyFill="1" applyBorder="1" applyAlignment="1">
      <alignment horizontal="left" vertical="center"/>
    </xf>
    <xf numFmtId="0" fontId="67" fillId="0" borderId="17" xfId="0" applyFont="1" applyBorder="1" applyAlignment="1">
      <alignment horizontal="left" vertical="center" wrapText="1"/>
    </xf>
    <xf numFmtId="0" fontId="77" fillId="0" borderId="17" xfId="0" applyFont="1" applyBorder="1" applyAlignment="1">
      <alignment horizontal="left" vertical="center" wrapText="1"/>
    </xf>
    <xf numFmtId="0" fontId="67" fillId="23" borderId="17" xfId="0" applyFont="1" applyFill="1" applyBorder="1" applyAlignment="1">
      <alignment horizontal="left" vertical="center" wrapText="1"/>
    </xf>
    <xf numFmtId="0" fontId="78" fillId="23" borderId="17" xfId="0" applyFont="1" applyFill="1" applyBorder="1" applyAlignment="1">
      <alignment horizontal="left" vertical="center"/>
    </xf>
    <xf numFmtId="0" fontId="60" fillId="0" borderId="17" xfId="0" applyFont="1" applyBorder="1" applyAlignment="1">
      <alignment horizontal="left" vertical="center"/>
    </xf>
    <xf numFmtId="0" fontId="86" fillId="0" borderId="17" xfId="0" applyFont="1" applyBorder="1" applyAlignment="1">
      <alignment horizontal="left" vertical="center" wrapText="1"/>
    </xf>
    <xf numFmtId="0" fontId="88" fillId="28" borderId="17" xfId="45" applyFont="1" applyFill="1" applyBorder="1" applyAlignment="1">
      <alignment horizontal="left" vertical="center" wrapText="1"/>
    </xf>
    <xf numFmtId="0" fontId="89" fillId="0" borderId="17" xfId="0" applyFont="1" applyBorder="1" applyAlignment="1">
      <alignment horizontal="left" vertical="center" wrapText="1"/>
    </xf>
    <xf numFmtId="0" fontId="0" fillId="0" borderId="0" xfId="0" applyAlignment="1">
      <alignment vertical="center"/>
    </xf>
    <xf numFmtId="0" fontId="91" fillId="18" borderId="17" xfId="0" applyFont="1" applyFill="1" applyBorder="1" applyAlignment="1">
      <alignment horizontal="left" vertical="center" wrapText="1"/>
    </xf>
    <xf numFmtId="0" fontId="89" fillId="23" borderId="17" xfId="0" applyFont="1" applyFill="1" applyBorder="1" applyAlignment="1">
      <alignment horizontal="left" vertical="center" wrapText="1"/>
    </xf>
    <xf numFmtId="0" fontId="62" fillId="24" borderId="17" xfId="0" applyFont="1" applyFill="1" applyBorder="1" applyAlignment="1">
      <alignment horizontal="center" vertical="center" wrapText="1"/>
    </xf>
    <xf numFmtId="0" fontId="93" fillId="0" borderId="17" xfId="43" applyFont="1" applyFill="1" applyBorder="1" applyAlignment="1">
      <alignment horizontal="left" vertical="center" wrapText="1"/>
    </xf>
    <xf numFmtId="0" fontId="94" fillId="0" borderId="17" xfId="43" applyFont="1" applyFill="1" applyBorder="1" applyAlignment="1">
      <alignment horizontal="left" vertical="center" wrapText="1"/>
    </xf>
    <xf numFmtId="0" fontId="88" fillId="0" borderId="17" xfId="46" applyFont="1" applyBorder="1" applyAlignment="1">
      <alignment horizontal="left" vertical="center" wrapText="1"/>
    </xf>
    <xf numFmtId="0" fontId="90" fillId="0" borderId="17" xfId="0" applyFont="1" applyBorder="1" applyAlignment="1">
      <alignment horizontal="left" vertical="center"/>
    </xf>
    <xf numFmtId="0" fontId="0" fillId="23" borderId="0" xfId="0" applyFill="1" applyAlignment="1">
      <alignment horizontal="left" vertical="center" wrapText="1"/>
    </xf>
    <xf numFmtId="0" fontId="83" fillId="0" borderId="0" xfId="0" applyFont="1" applyAlignment="1">
      <alignment horizontal="left" vertical="center" wrapText="1"/>
    </xf>
    <xf numFmtId="0" fontId="0" fillId="0" borderId="0" xfId="0" applyAlignment="1">
      <alignment vertical="center" wrapText="1"/>
    </xf>
    <xf numFmtId="0" fontId="83" fillId="23" borderId="0" xfId="0" applyFont="1" applyFill="1" applyAlignment="1">
      <alignment horizontal="left" vertical="center" wrapText="1"/>
    </xf>
    <xf numFmtId="0" fontId="83" fillId="0" borderId="0" xfId="0" applyFont="1" applyAlignment="1">
      <alignment vertical="center" wrapText="1"/>
    </xf>
    <xf numFmtId="0" fontId="89" fillId="0" borderId="0" xfId="0" applyFont="1" applyAlignment="1">
      <alignment vertical="center" wrapText="1"/>
    </xf>
    <xf numFmtId="0" fontId="95" fillId="0" borderId="0" xfId="0" applyFont="1" applyAlignment="1">
      <alignment vertical="center" wrapText="1"/>
    </xf>
    <xf numFmtId="0" fontId="92" fillId="0" borderId="0" xfId="0" applyFont="1" applyAlignment="1">
      <alignment vertical="center" wrapText="1"/>
    </xf>
    <xf numFmtId="0" fontId="88" fillId="0" borderId="17" xfId="45" applyFont="1" applyBorder="1" applyAlignment="1">
      <alignment horizontal="left" vertical="center" wrapText="1"/>
    </xf>
    <xf numFmtId="0" fontId="96" fillId="0" borderId="17" xfId="0" applyFont="1" applyBorder="1" applyAlignment="1">
      <alignment horizontal="left" vertical="center" wrapText="1"/>
    </xf>
    <xf numFmtId="0" fontId="96" fillId="0" borderId="17" xfId="0" applyFont="1" applyBorder="1" applyAlignment="1">
      <alignment horizontal="left" vertical="center"/>
    </xf>
    <xf numFmtId="0" fontId="97" fillId="0" borderId="17" xfId="0" applyFont="1" applyBorder="1" applyAlignment="1">
      <alignment horizontal="center" vertical="center"/>
    </xf>
    <xf numFmtId="0" fontId="97" fillId="0" borderId="17" xfId="45" applyFont="1" applyBorder="1" applyAlignment="1">
      <alignment horizontal="left" vertical="center" wrapText="1"/>
    </xf>
    <xf numFmtId="0" fontId="98" fillId="0" borderId="17" xfId="45" applyFont="1" applyBorder="1" applyAlignment="1">
      <alignment horizontal="left" vertical="center" wrapText="1"/>
    </xf>
    <xf numFmtId="0" fontId="17" fillId="0" borderId="17" xfId="0" applyFont="1" applyBorder="1" applyAlignment="1">
      <alignment horizontal="left" vertical="center" wrapText="1"/>
    </xf>
    <xf numFmtId="0" fontId="98" fillId="0" borderId="17" xfId="0" applyFont="1" applyBorder="1" applyAlignment="1">
      <alignment horizontal="left" vertical="center" wrapText="1"/>
    </xf>
    <xf numFmtId="0" fontId="87" fillId="0" borderId="17" xfId="0" applyFont="1" applyBorder="1" applyAlignment="1">
      <alignment horizontal="left" vertical="center"/>
    </xf>
    <xf numFmtId="0" fontId="88" fillId="0" borderId="17" xfId="0" applyFont="1" applyBorder="1" applyAlignment="1">
      <alignment horizontal="left" vertical="center" wrapText="1"/>
    </xf>
    <xf numFmtId="0" fontId="16" fillId="0" borderId="17" xfId="0" applyFont="1" applyBorder="1" applyAlignment="1">
      <alignment horizontal="left" vertical="center" wrapText="1"/>
    </xf>
    <xf numFmtId="0" fontId="85" fillId="0" borderId="17" xfId="0" applyFont="1" applyBorder="1" applyAlignment="1">
      <alignment horizontal="left" vertical="center" wrapText="1"/>
    </xf>
    <xf numFmtId="0" fontId="88" fillId="23" borderId="17" xfId="45" applyFont="1" applyFill="1" applyBorder="1" applyAlignment="1">
      <alignment horizontal="left" vertical="center" wrapText="1"/>
    </xf>
    <xf numFmtId="0" fontId="86" fillId="0" borderId="17" xfId="45" applyFont="1" applyBorder="1" applyAlignment="1">
      <alignment horizontal="left" vertical="center" wrapText="1"/>
    </xf>
    <xf numFmtId="0" fontId="88" fillId="0" borderId="0" xfId="45" applyFont="1" applyAlignment="1">
      <alignment horizontal="left" vertical="center" wrapText="1"/>
    </xf>
    <xf numFmtId="0" fontId="88" fillId="20" borderId="17" xfId="0" applyFont="1" applyFill="1" applyBorder="1" applyAlignment="1">
      <alignment horizontal="left" vertical="center" wrapText="1"/>
    </xf>
    <xf numFmtId="0" fontId="15" fillId="0" borderId="0" xfId="0" applyFont="1" applyAlignment="1">
      <alignment vertical="center" wrapText="1"/>
    </xf>
    <xf numFmtId="0" fontId="88" fillId="29" borderId="17" xfId="46" applyFont="1" applyFill="1" applyBorder="1" applyAlignment="1">
      <alignment horizontal="left" vertical="center" wrapText="1"/>
    </xf>
    <xf numFmtId="0" fontId="15" fillId="0" borderId="0" xfId="0" applyFont="1"/>
    <xf numFmtId="0" fontId="44" fillId="0" borderId="0" xfId="0" applyFont="1" applyAlignment="1">
      <alignment vertical="center"/>
    </xf>
    <xf numFmtId="0" fontId="66" fillId="24" borderId="17" xfId="0" applyFont="1" applyFill="1" applyBorder="1" applyAlignment="1">
      <alignment horizontal="center" vertical="center" wrapText="1"/>
    </xf>
    <xf numFmtId="0" fontId="66" fillId="24" borderId="17" xfId="0" applyFont="1" applyFill="1" applyBorder="1" applyAlignment="1">
      <alignment horizontal="left" vertical="center" wrapText="1"/>
    </xf>
    <xf numFmtId="0" fontId="44" fillId="0" borderId="0" xfId="0" applyFont="1" applyAlignment="1">
      <alignment horizontal="left" vertical="center"/>
    </xf>
    <xf numFmtId="0" fontId="43" fillId="0" borderId="17" xfId="45" applyFont="1" applyBorder="1" applyAlignment="1">
      <alignment horizontal="left" vertical="center" wrapText="1"/>
    </xf>
    <xf numFmtId="0" fontId="101" fillId="0" borderId="17" xfId="43" applyFont="1" applyFill="1" applyBorder="1" applyAlignment="1">
      <alignment horizontal="left" vertical="center" wrapText="1"/>
    </xf>
    <xf numFmtId="0" fontId="43" fillId="0" borderId="17" xfId="0" applyFont="1" applyBorder="1" applyAlignment="1">
      <alignment horizontal="left" vertical="center" wrapText="1"/>
    </xf>
    <xf numFmtId="0" fontId="82" fillId="24" borderId="17" xfId="0" applyFont="1" applyFill="1" applyBorder="1" applyAlignment="1">
      <alignment horizontal="left" vertical="center" wrapText="1"/>
    </xf>
    <xf numFmtId="0" fontId="102" fillId="0" borderId="0" xfId="0" applyFont="1" applyAlignment="1">
      <alignment vertical="center"/>
    </xf>
    <xf numFmtId="0" fontId="44" fillId="0" borderId="0" xfId="0" applyFont="1" applyAlignment="1">
      <alignment horizontal="left" vertical="center" wrapText="1"/>
    </xf>
    <xf numFmtId="0" fontId="44" fillId="0" borderId="0" xfId="0" applyFont="1" applyAlignment="1">
      <alignment horizontal="center" vertical="center"/>
    </xf>
    <xf numFmtId="0" fontId="43" fillId="0" borderId="0" xfId="0" applyFont="1" applyAlignment="1">
      <alignment horizontal="left" vertical="center" wrapText="1"/>
    </xf>
    <xf numFmtId="0" fontId="105" fillId="0" borderId="0" xfId="0" applyFont="1" applyAlignment="1">
      <alignment horizontal="left" vertical="center" wrapText="1"/>
    </xf>
    <xf numFmtId="0" fontId="66" fillId="25" borderId="17" xfId="0" applyFont="1" applyFill="1" applyBorder="1" applyAlignment="1">
      <alignment horizontal="center" vertical="center" wrapText="1"/>
    </xf>
    <xf numFmtId="0" fontId="59" fillId="30" borderId="17" xfId="0" applyFont="1" applyFill="1" applyBorder="1" applyAlignment="1">
      <alignment horizontal="left" vertical="center" wrapText="1"/>
    </xf>
    <xf numFmtId="0" fontId="117" fillId="0" borderId="17" xfId="0" applyFont="1" applyBorder="1" applyAlignment="1">
      <alignment vertical="center"/>
    </xf>
    <xf numFmtId="0" fontId="106" fillId="0" borderId="9" xfId="47" applyFont="1" applyBorder="1" applyAlignment="1">
      <alignment horizontal="center" vertical="center"/>
    </xf>
    <xf numFmtId="0" fontId="112" fillId="0" borderId="9" xfId="0" applyFont="1" applyBorder="1" applyAlignment="1">
      <alignment horizontal="center" vertical="center"/>
    </xf>
    <xf numFmtId="0" fontId="14" fillId="0" borderId="0" xfId="0" applyFont="1" applyAlignment="1">
      <alignment vertical="center"/>
    </xf>
    <xf numFmtId="0" fontId="107" fillId="0" borderId="0" xfId="0" applyFont="1" applyAlignment="1">
      <alignment horizontal="right" vertical="center"/>
    </xf>
    <xf numFmtId="0" fontId="108" fillId="0" borderId="0" xfId="0" applyFont="1" applyAlignment="1">
      <alignment vertical="center"/>
    </xf>
    <xf numFmtId="0" fontId="112" fillId="0" borderId="9" xfId="0" applyFont="1" applyBorder="1" applyAlignment="1">
      <alignment vertical="center"/>
    </xf>
    <xf numFmtId="0" fontId="111" fillId="0" borderId="20" xfId="0" applyFont="1" applyBorder="1" applyAlignment="1">
      <alignment vertical="center"/>
    </xf>
    <xf numFmtId="0" fontId="114" fillId="34" borderId="17" xfId="47" applyFont="1" applyFill="1" applyBorder="1" applyAlignment="1">
      <alignment vertical="center" wrapText="1"/>
    </xf>
    <xf numFmtId="0" fontId="112" fillId="0" borderId="22" xfId="0" applyFont="1" applyBorder="1" applyAlignment="1">
      <alignment vertical="center"/>
    </xf>
    <xf numFmtId="0" fontId="109" fillId="34" borderId="9" xfId="47" applyFont="1" applyFill="1" applyBorder="1" applyAlignment="1">
      <alignment horizontal="center" vertical="center"/>
    </xf>
    <xf numFmtId="0" fontId="109" fillId="34" borderId="17" xfId="47" applyFont="1" applyFill="1" applyBorder="1" applyAlignment="1">
      <alignment horizontal="center" vertical="center"/>
    </xf>
    <xf numFmtId="0" fontId="117" fillId="0" borderId="18" xfId="0" applyFont="1" applyBorder="1" applyAlignment="1">
      <alignment vertical="center"/>
    </xf>
    <xf numFmtId="0" fontId="118" fillId="0" borderId="22" xfId="47" applyFont="1" applyBorder="1" applyAlignment="1">
      <alignment horizontal="center" vertical="center"/>
    </xf>
    <xf numFmtId="0" fontId="114" fillId="36" borderId="17" xfId="47" applyFont="1" applyFill="1" applyBorder="1" applyAlignment="1">
      <alignment vertical="center" wrapText="1"/>
    </xf>
    <xf numFmtId="0" fontId="109" fillId="36" borderId="17" xfId="47" applyFont="1" applyFill="1" applyBorder="1" applyAlignment="1">
      <alignment horizontal="center" vertical="center"/>
    </xf>
    <xf numFmtId="0" fontId="111" fillId="0" borderId="17" xfId="0" applyFont="1" applyBorder="1" applyAlignment="1">
      <alignment vertical="center"/>
    </xf>
    <xf numFmtId="0" fontId="112" fillId="0" borderId="17" xfId="0" applyFont="1" applyBorder="1" applyAlignment="1">
      <alignment horizontal="center" vertical="center"/>
    </xf>
    <xf numFmtId="0" fontId="110" fillId="37" borderId="17" xfId="47" applyFont="1" applyFill="1" applyBorder="1" applyAlignment="1">
      <alignment horizontal="center" vertical="center"/>
    </xf>
    <xf numFmtId="0" fontId="110" fillId="37" borderId="9" xfId="47" applyFont="1" applyFill="1" applyBorder="1" applyAlignment="1">
      <alignment horizontal="center" vertical="center"/>
    </xf>
    <xf numFmtId="0" fontId="110" fillId="37" borderId="23" xfId="47" applyFont="1" applyFill="1" applyBorder="1" applyAlignment="1">
      <alignment horizontal="center" vertical="center"/>
    </xf>
    <xf numFmtId="0" fontId="112" fillId="0" borderId="23" xfId="0" applyFont="1" applyBorder="1" applyAlignment="1">
      <alignment horizontal="center" vertical="center"/>
    </xf>
    <xf numFmtId="0" fontId="109" fillId="34" borderId="23" xfId="47" applyFont="1" applyFill="1" applyBorder="1" applyAlignment="1">
      <alignment horizontal="center" vertical="center"/>
    </xf>
    <xf numFmtId="0" fontId="112" fillId="0" borderId="23" xfId="0" applyFont="1" applyBorder="1" applyAlignment="1">
      <alignment vertical="center"/>
    </xf>
    <xf numFmtId="0" fontId="109" fillId="36" borderId="9" xfId="47" applyFont="1" applyFill="1" applyBorder="1" applyAlignment="1">
      <alignment horizontal="center" vertical="center"/>
    </xf>
    <xf numFmtId="0" fontId="109" fillId="36" borderId="23" xfId="47" applyFont="1" applyFill="1" applyBorder="1" applyAlignment="1">
      <alignment horizontal="center" vertical="center"/>
    </xf>
    <xf numFmtId="0" fontId="118" fillId="0" borderId="23" xfId="47" applyFont="1" applyBorder="1" applyAlignment="1">
      <alignment horizontal="center" vertical="center"/>
    </xf>
    <xf numFmtId="0" fontId="106" fillId="0" borderId="23" xfId="47" applyFont="1" applyBorder="1" applyAlignment="1">
      <alignment horizontal="center" vertical="center"/>
    </xf>
    <xf numFmtId="0" fontId="106" fillId="0" borderId="0" xfId="47" applyFont="1" applyAlignment="1">
      <alignment horizontal="center" vertical="center" wrapText="1"/>
    </xf>
    <xf numFmtId="0" fontId="106" fillId="0" borderId="0" xfId="47" applyFont="1" applyAlignment="1">
      <alignment horizontal="center" vertical="center"/>
    </xf>
    <xf numFmtId="0" fontId="121" fillId="40" borderId="28" xfId="0" applyFont="1" applyFill="1" applyBorder="1"/>
    <xf numFmtId="0" fontId="121" fillId="40" borderId="29" xfId="0" applyFont="1" applyFill="1" applyBorder="1"/>
    <xf numFmtId="0" fontId="13" fillId="0" borderId="0" xfId="0" applyFont="1"/>
    <xf numFmtId="0" fontId="13" fillId="0" borderId="0" xfId="0" applyFont="1" applyAlignment="1">
      <alignment vertical="center"/>
    </xf>
    <xf numFmtId="0" fontId="12" fillId="0" borderId="0" xfId="0" applyFont="1"/>
    <xf numFmtId="0" fontId="104" fillId="0" borderId="0" xfId="0" applyFont="1" applyAlignment="1">
      <alignment horizontal="left" vertical="center" wrapText="1"/>
    </xf>
    <xf numFmtId="0" fontId="44" fillId="0" borderId="0" xfId="69" applyFont="1" applyAlignment="1">
      <alignment horizontal="left" vertical="center"/>
    </xf>
    <xf numFmtId="0" fontId="44" fillId="0" borderId="0" xfId="69" applyFont="1" applyAlignment="1">
      <alignment horizontal="left" vertical="center" wrapText="1"/>
    </xf>
    <xf numFmtId="0" fontId="43" fillId="0" borderId="0" xfId="69" applyFont="1" applyAlignment="1">
      <alignment horizontal="left" vertical="center" wrapText="1"/>
    </xf>
    <xf numFmtId="0" fontId="44" fillId="0" borderId="0" xfId="69" applyFont="1" applyAlignment="1">
      <alignment horizontal="center" vertical="center"/>
    </xf>
    <xf numFmtId="0" fontId="105" fillId="0" borderId="0" xfId="69" applyFont="1" applyAlignment="1">
      <alignment horizontal="left" vertical="center" wrapText="1"/>
    </xf>
    <xf numFmtId="0" fontId="104" fillId="0" borderId="0" xfId="69" applyFont="1" applyAlignment="1">
      <alignment horizontal="left" vertical="center" wrapText="1"/>
    </xf>
    <xf numFmtId="0" fontId="103" fillId="0" borderId="0" xfId="69" applyFont="1" applyAlignment="1">
      <alignment horizontal="left" vertical="center"/>
    </xf>
    <xf numFmtId="0" fontId="101" fillId="0" borderId="0" xfId="69" applyFont="1" applyAlignment="1">
      <alignment horizontal="left" vertical="center"/>
    </xf>
    <xf numFmtId="0" fontId="102" fillId="0" borderId="0" xfId="69" applyFont="1" applyAlignment="1">
      <alignment horizontal="left" vertical="center"/>
    </xf>
    <xf numFmtId="0" fontId="66" fillId="25" borderId="17" xfId="69" applyFont="1" applyFill="1" applyBorder="1" applyAlignment="1">
      <alignment horizontal="center" vertical="center" wrapText="1"/>
    </xf>
    <xf numFmtId="0" fontId="66" fillId="24" borderId="17" xfId="69" applyFont="1" applyFill="1" applyBorder="1" applyAlignment="1">
      <alignment horizontal="center" vertical="center" wrapText="1"/>
    </xf>
    <xf numFmtId="0" fontId="11" fillId="0" borderId="0" xfId="69"/>
    <xf numFmtId="0" fontId="11" fillId="0" borderId="0" xfId="69" applyAlignment="1">
      <alignment horizontal="left" vertical="center"/>
    </xf>
    <xf numFmtId="0" fontId="11" fillId="27" borderId="0" xfId="69" applyFill="1" applyAlignment="1">
      <alignment horizontal="left" vertical="center"/>
    </xf>
    <xf numFmtId="0" fontId="61" fillId="0" borderId="0" xfId="69" applyFont="1" applyAlignment="1">
      <alignment horizontal="left" vertical="center"/>
    </xf>
    <xf numFmtId="0" fontId="11" fillId="0" borderId="0" xfId="0" applyFont="1"/>
    <xf numFmtId="0" fontId="60" fillId="0" borderId="0" xfId="69" applyFont="1" applyAlignment="1">
      <alignment horizontal="left" vertical="center"/>
    </xf>
    <xf numFmtId="0" fontId="60" fillId="0" borderId="0" xfId="69" applyFont="1" applyAlignment="1">
      <alignment horizontal="left" vertical="center" wrapText="1"/>
    </xf>
    <xf numFmtId="0" fontId="22" fillId="0" borderId="0" xfId="69" applyFont="1" applyAlignment="1">
      <alignment horizontal="left" vertical="center" wrapText="1"/>
    </xf>
    <xf numFmtId="0" fontId="60" fillId="0" borderId="0" xfId="69" applyFont="1" applyAlignment="1">
      <alignment horizontal="center" vertical="center"/>
    </xf>
    <xf numFmtId="0" fontId="56" fillId="0" borderId="0" xfId="69" applyFont="1" applyAlignment="1">
      <alignment horizontal="left" vertical="center" wrapText="1"/>
    </xf>
    <xf numFmtId="0" fontId="11" fillId="0" borderId="0" xfId="69" applyAlignment="1">
      <alignment horizontal="left" vertical="center" wrapText="1"/>
    </xf>
    <xf numFmtId="0" fontId="77" fillId="0" borderId="0" xfId="69" applyFont="1" applyAlignment="1">
      <alignment horizontal="left" vertical="center" wrapText="1"/>
    </xf>
    <xf numFmtId="0" fontId="73" fillId="0" borderId="0" xfId="69" applyFont="1" applyAlignment="1">
      <alignment horizontal="left" vertical="center" wrapText="1"/>
    </xf>
    <xf numFmtId="0" fontId="79" fillId="0" borderId="0" xfId="69" applyFont="1" applyAlignment="1">
      <alignment horizontal="left" vertical="center" wrapText="1"/>
    </xf>
    <xf numFmtId="0" fontId="60" fillId="0" borderId="17" xfId="69" applyFont="1" applyBorder="1" applyAlignment="1">
      <alignment horizontal="left" vertical="center"/>
    </xf>
    <xf numFmtId="0" fontId="67" fillId="0" borderId="17" xfId="69" applyFont="1" applyBorder="1" applyAlignment="1">
      <alignment horizontal="left" vertical="center" wrapText="1"/>
    </xf>
    <xf numFmtId="0" fontId="68" fillId="0" borderId="0" xfId="69" applyFont="1" applyAlignment="1">
      <alignment horizontal="left" vertical="center"/>
    </xf>
    <xf numFmtId="0" fontId="68" fillId="27" borderId="0" xfId="69" applyFont="1" applyFill="1" applyAlignment="1">
      <alignment horizontal="left" vertical="center"/>
    </xf>
    <xf numFmtId="0" fontId="69" fillId="27" borderId="0" xfId="69" applyFont="1" applyFill="1" applyAlignment="1">
      <alignment horizontal="left" vertical="center"/>
    </xf>
    <xf numFmtId="0" fontId="67" fillId="27" borderId="17" xfId="69" applyFont="1" applyFill="1" applyBorder="1" applyAlignment="1">
      <alignment horizontal="left" vertical="center" wrapText="1"/>
    </xf>
    <xf numFmtId="0" fontId="76" fillId="27" borderId="17" xfId="69" applyFont="1" applyFill="1" applyBorder="1" applyAlignment="1">
      <alignment horizontal="left" vertical="center"/>
    </xf>
    <xf numFmtId="0" fontId="44" fillId="0" borderId="17" xfId="0" applyFont="1" applyBorder="1" applyAlignment="1">
      <alignment horizontal="center" vertical="center"/>
    </xf>
    <xf numFmtId="0" fontId="44" fillId="0" borderId="17" xfId="0" applyFont="1" applyBorder="1" applyAlignment="1">
      <alignment horizontal="left" vertical="center" wrapText="1"/>
    </xf>
    <xf numFmtId="0" fontId="81" fillId="23" borderId="17" xfId="0" applyFont="1" applyFill="1" applyBorder="1" applyAlignment="1">
      <alignment horizontal="left" vertical="center" wrapText="1"/>
    </xf>
    <xf numFmtId="0" fontId="84" fillId="0" borderId="17" xfId="0" applyFont="1" applyBorder="1" applyAlignment="1">
      <alignment horizontal="left" vertical="center" wrapText="1"/>
    </xf>
    <xf numFmtId="0" fontId="102" fillId="0" borderId="17" xfId="45" applyFont="1" applyBorder="1" applyAlignment="1">
      <alignment horizontal="left" vertical="center" wrapText="1"/>
    </xf>
    <xf numFmtId="0" fontId="102" fillId="0" borderId="17" xfId="0" applyFont="1" applyBorder="1" applyAlignment="1">
      <alignment horizontal="left" vertical="center"/>
    </xf>
    <xf numFmtId="0" fontId="101" fillId="20" borderId="17" xfId="43" applyFont="1" applyFill="1" applyBorder="1" applyAlignment="1">
      <alignment horizontal="left" vertical="center" wrapText="1"/>
    </xf>
    <xf numFmtId="0" fontId="44" fillId="20" borderId="17" xfId="0" applyFont="1" applyFill="1" applyBorder="1" applyAlignment="1">
      <alignment horizontal="left" vertical="center" wrapText="1"/>
    </xf>
    <xf numFmtId="0" fontId="43" fillId="20" borderId="17" xfId="0" applyFont="1" applyFill="1" applyBorder="1" applyAlignment="1">
      <alignment horizontal="left" vertical="center" wrapText="1"/>
    </xf>
    <xf numFmtId="0" fontId="102" fillId="20" borderId="17" xfId="45" applyFont="1" applyFill="1" applyBorder="1" applyAlignment="1">
      <alignment horizontal="left" vertical="center" wrapText="1"/>
    </xf>
    <xf numFmtId="0" fontId="81" fillId="30" borderId="17" xfId="0" applyFont="1" applyFill="1" applyBorder="1" applyAlignment="1">
      <alignment horizontal="left" vertical="center" wrapText="1"/>
    </xf>
    <xf numFmtId="0" fontId="122" fillId="0" borderId="0" xfId="70"/>
    <xf numFmtId="0" fontId="123" fillId="0" borderId="0" xfId="70" applyFont="1"/>
    <xf numFmtId="0" fontId="122" fillId="0" borderId="0" xfId="70" applyAlignment="1">
      <alignment horizontal="center" vertical="center"/>
    </xf>
    <xf numFmtId="0" fontId="117" fillId="0" borderId="0" xfId="70" applyFont="1" applyAlignment="1">
      <alignment vertical="center" wrapText="1"/>
    </xf>
    <xf numFmtId="0" fontId="125" fillId="0" borderId="0" xfId="70" applyFont="1" applyAlignment="1">
      <alignment vertical="center" wrapText="1"/>
    </xf>
    <xf numFmtId="0" fontId="116" fillId="0" borderId="0" xfId="70" applyFont="1"/>
    <xf numFmtId="0" fontId="126" fillId="0" borderId="0" xfId="70" applyFont="1" applyAlignment="1">
      <alignment horizontal="right" vertical="center"/>
    </xf>
    <xf numFmtId="0" fontId="127" fillId="0" borderId="33" xfId="70" applyFont="1" applyBorder="1" applyAlignment="1">
      <alignment horizontal="center" vertical="center"/>
    </xf>
    <xf numFmtId="0" fontId="128" fillId="0" borderId="0" xfId="70" applyFont="1"/>
    <xf numFmtId="9" fontId="128" fillId="0" borderId="0" xfId="70" applyNumberFormat="1" applyFont="1" applyAlignment="1">
      <alignment horizontal="center"/>
    </xf>
    <xf numFmtId="0" fontId="129" fillId="44" borderId="34" xfId="70" applyFont="1" applyFill="1" applyBorder="1" applyAlignment="1">
      <alignment vertical="center"/>
    </xf>
    <xf numFmtId="0" fontId="111" fillId="0" borderId="0" xfId="70" applyFont="1"/>
    <xf numFmtId="0" fontId="130" fillId="0" borderId="0" xfId="70" applyFont="1"/>
    <xf numFmtId="0" fontId="131" fillId="0" borderId="0" xfId="70" applyFont="1"/>
    <xf numFmtId="0" fontId="129" fillId="44" borderId="0" xfId="70" applyFont="1" applyFill="1" applyAlignment="1">
      <alignment vertical="center"/>
    </xf>
    <xf numFmtId="0" fontId="132" fillId="0" borderId="0" xfId="70" applyFont="1"/>
    <xf numFmtId="0" fontId="133" fillId="0" borderId="0" xfId="70" applyFont="1"/>
    <xf numFmtId="0" fontId="109" fillId="0" borderId="0" xfId="70" applyFont="1" applyAlignment="1">
      <alignment horizontal="center" vertical="center"/>
    </xf>
    <xf numFmtId="0" fontId="135" fillId="0" borderId="0" xfId="70" applyFont="1" applyAlignment="1">
      <alignment horizontal="right"/>
    </xf>
    <xf numFmtId="0" fontId="125" fillId="0" borderId="0" xfId="70" applyFont="1" applyAlignment="1">
      <alignment horizontal="center" wrapText="1"/>
    </xf>
    <xf numFmtId="0" fontId="137" fillId="0" borderId="0" xfId="0" applyFont="1" applyAlignment="1">
      <alignment horizontal="center" vertical="center"/>
    </xf>
    <xf numFmtId="0" fontId="137" fillId="0" borderId="0" xfId="0" applyFont="1" applyAlignment="1">
      <alignment horizontal="center" vertical="center" wrapText="1"/>
    </xf>
    <xf numFmtId="0" fontId="116" fillId="0" borderId="21" xfId="70" applyFont="1" applyBorder="1" applyAlignment="1">
      <alignment horizontal="center" vertical="center"/>
    </xf>
    <xf numFmtId="1" fontId="116" fillId="0" borderId="0" xfId="70" applyNumberFormat="1" applyFont="1" applyAlignment="1">
      <alignment horizontal="center" vertical="center"/>
    </xf>
    <xf numFmtId="43" fontId="122" fillId="0" borderId="0" xfId="72" applyFont="1" applyAlignment="1">
      <alignment horizontal="center" vertical="center"/>
    </xf>
    <xf numFmtId="0" fontId="137" fillId="0" borderId="0" xfId="0" applyFont="1" applyAlignment="1">
      <alignment horizontal="left" vertical="center"/>
    </xf>
    <xf numFmtId="0" fontId="10" fillId="0" borderId="17" xfId="0" applyFont="1" applyBorder="1" applyAlignment="1">
      <alignment horizontal="left" vertical="center" wrapText="1"/>
    </xf>
    <xf numFmtId="0" fontId="49" fillId="24" borderId="0" xfId="0" applyFont="1" applyFill="1" applyAlignment="1">
      <alignment horizontal="center" vertical="center" wrapText="1"/>
    </xf>
    <xf numFmtId="0" fontId="10" fillId="0" borderId="17" xfId="46" applyFont="1" applyBorder="1" applyAlignment="1">
      <alignment horizontal="left" vertical="center" wrapText="1"/>
    </xf>
    <xf numFmtId="0" fontId="10" fillId="0" borderId="18" xfId="45" applyFont="1" applyBorder="1" applyAlignment="1">
      <alignment horizontal="left" vertical="center" wrapText="1"/>
    </xf>
    <xf numFmtId="0" fontId="10" fillId="0" borderId="17" xfId="45" applyFont="1" applyBorder="1" applyAlignment="1">
      <alignment horizontal="left" vertical="center" wrapText="1"/>
    </xf>
    <xf numFmtId="0" fontId="10" fillId="0" borderId="18" xfId="46" applyFont="1" applyBorder="1" applyAlignment="1">
      <alignment horizontal="left" vertical="center" wrapText="1"/>
    </xf>
    <xf numFmtId="0" fontId="10" fillId="0" borderId="17" xfId="0" applyFont="1" applyBorder="1" applyAlignment="1">
      <alignment vertical="center" wrapText="1"/>
    </xf>
    <xf numFmtId="0" fontId="10" fillId="0" borderId="0" xfId="0" applyFont="1" applyAlignment="1">
      <alignment vertical="center" wrapText="1"/>
    </xf>
    <xf numFmtId="0" fontId="10" fillId="0" borderId="17" xfId="0" applyFont="1" applyBorder="1" applyAlignment="1">
      <alignment vertical="center"/>
    </xf>
    <xf numFmtId="0" fontId="10" fillId="0" borderId="0" xfId="0" applyFont="1" applyAlignment="1">
      <alignment vertical="center"/>
    </xf>
    <xf numFmtId="0" fontId="49" fillId="25" borderId="0" xfId="0" applyFont="1" applyFill="1" applyAlignment="1">
      <alignment horizontal="center" vertical="center" wrapText="1"/>
    </xf>
    <xf numFmtId="0" fontId="140" fillId="0" borderId="0" xfId="0" applyFont="1" applyAlignment="1">
      <alignment vertical="center"/>
    </xf>
    <xf numFmtId="0" fontId="67" fillId="27" borderId="17" xfId="43" applyFont="1" applyFill="1" applyBorder="1" applyAlignment="1">
      <alignment vertical="center" wrapText="1"/>
    </xf>
    <xf numFmtId="0" fontId="10" fillId="0" borderId="0" xfId="0" applyFont="1" applyAlignment="1">
      <alignment horizontal="center" vertical="center"/>
    </xf>
    <xf numFmtId="0" fontId="10" fillId="27" borderId="17" xfId="0" applyFont="1" applyFill="1" applyBorder="1" applyAlignment="1">
      <alignment horizontal="left" vertical="center" wrapText="1"/>
    </xf>
    <xf numFmtId="0" fontId="10" fillId="27" borderId="17" xfId="46" applyFont="1" applyFill="1" applyBorder="1" applyAlignment="1">
      <alignment horizontal="center" vertical="center" wrapText="1"/>
    </xf>
    <xf numFmtId="0" fontId="22" fillId="27" borderId="17" xfId="0" applyFont="1" applyFill="1" applyBorder="1" applyAlignment="1">
      <alignment horizontal="left" vertical="center" wrapText="1"/>
    </xf>
    <xf numFmtId="0" fontId="143" fillId="0" borderId="17" xfId="43" applyFont="1" applyFill="1" applyBorder="1" applyAlignment="1">
      <alignment horizontal="left" vertical="center" wrapText="1"/>
    </xf>
    <xf numFmtId="0" fontId="67" fillId="0" borderId="17" xfId="0" applyFont="1" applyBorder="1" applyAlignment="1">
      <alignment vertical="center" wrapText="1"/>
    </xf>
    <xf numFmtId="0" fontId="11" fillId="0" borderId="0" xfId="69" applyAlignment="1">
      <alignment horizontal="center"/>
    </xf>
    <xf numFmtId="0" fontId="10" fillId="0" borderId="17" xfId="69" applyFont="1" applyBorder="1" applyAlignment="1">
      <alignment horizontal="left" vertical="center" wrapText="1"/>
    </xf>
    <xf numFmtId="0" fontId="10" fillId="0" borderId="17" xfId="69" applyFont="1" applyBorder="1" applyAlignment="1">
      <alignment horizontal="center" vertical="center"/>
    </xf>
    <xf numFmtId="0" fontId="22" fillId="0" borderId="17" xfId="69" applyFont="1" applyBorder="1" applyAlignment="1">
      <alignment horizontal="left" vertical="center" wrapText="1"/>
    </xf>
    <xf numFmtId="0" fontId="22" fillId="27" borderId="17" xfId="45" applyFont="1" applyFill="1" applyBorder="1" applyAlignment="1">
      <alignment horizontal="left" vertical="center" wrapText="1"/>
    </xf>
    <xf numFmtId="0" fontId="142" fillId="0" borderId="17" xfId="45" applyFont="1" applyBorder="1" applyAlignment="1">
      <alignment horizontal="left" vertical="center" wrapText="1"/>
    </xf>
    <xf numFmtId="0" fontId="141" fillId="27" borderId="17" xfId="0" applyFont="1" applyFill="1" applyBorder="1" applyAlignment="1">
      <alignment vertical="center" wrapText="1"/>
    </xf>
    <xf numFmtId="0" fontId="141" fillId="0" borderId="17" xfId="69" applyFont="1" applyBorder="1" applyAlignment="1">
      <alignment horizontal="left" vertical="center" wrapText="1"/>
    </xf>
    <xf numFmtId="0" fontId="66" fillId="18" borderId="15" xfId="0" applyFont="1" applyFill="1" applyBorder="1" applyAlignment="1">
      <alignment horizontal="center" vertical="top" wrapText="1"/>
    </xf>
    <xf numFmtId="0" fontId="22" fillId="0" borderId="17" xfId="0" applyFont="1" applyBorder="1" applyAlignment="1">
      <alignment horizontal="center" vertical="center"/>
    </xf>
    <xf numFmtId="0" fontId="22" fillId="0" borderId="17" xfId="46" applyFont="1" applyBorder="1" applyAlignment="1">
      <alignment horizontal="left" vertical="center" wrapText="1"/>
    </xf>
    <xf numFmtId="0" fontId="142" fillId="0" borderId="17" xfId="0" applyFont="1" applyBorder="1" applyAlignment="1">
      <alignment horizontal="left" vertical="center"/>
    </xf>
    <xf numFmtId="0" fontId="141" fillId="0" borderId="17" xfId="0" applyFont="1" applyBorder="1" applyAlignment="1">
      <alignment horizontal="left" vertical="center"/>
    </xf>
    <xf numFmtId="0" fontId="49" fillId="24" borderId="17" xfId="0" applyFont="1" applyFill="1" applyBorder="1" applyAlignment="1">
      <alignment horizontal="center" vertical="center" wrapText="1"/>
    </xf>
    <xf numFmtId="0" fontId="49" fillId="25" borderId="17" xfId="0" applyFont="1" applyFill="1" applyBorder="1" applyAlignment="1">
      <alignment horizontal="center" vertical="center" wrapText="1"/>
    </xf>
    <xf numFmtId="0" fontId="140" fillId="0" borderId="0" xfId="0" applyFont="1" applyAlignment="1">
      <alignment horizontal="center" vertical="center"/>
    </xf>
    <xf numFmtId="0" fontId="49" fillId="24" borderId="17" xfId="69" applyFont="1" applyFill="1" applyBorder="1" applyAlignment="1">
      <alignment horizontal="center" vertical="center" wrapText="1"/>
    </xf>
    <xf numFmtId="0" fontId="49" fillId="25" borderId="17" xfId="69" applyFont="1" applyFill="1" applyBorder="1" applyAlignment="1">
      <alignment horizontal="center" vertical="center" wrapText="1"/>
    </xf>
    <xf numFmtId="0" fontId="140" fillId="0" borderId="0" xfId="69" applyFont="1" applyAlignment="1">
      <alignment horizontal="center" vertical="center"/>
    </xf>
    <xf numFmtId="0" fontId="112" fillId="0" borderId="0" xfId="0" applyFont="1" applyAlignment="1">
      <alignment vertical="center"/>
    </xf>
    <xf numFmtId="0" fontId="108" fillId="0" borderId="0" xfId="0" applyFont="1" applyAlignment="1">
      <alignment vertical="center" wrapText="1"/>
    </xf>
    <xf numFmtId="0" fontId="14" fillId="0" borderId="0" xfId="0" applyFont="1" applyAlignment="1">
      <alignment vertical="center" wrapText="1"/>
    </xf>
    <xf numFmtId="0" fontId="0" fillId="0" borderId="0" xfId="0" applyAlignment="1">
      <alignment wrapText="1"/>
    </xf>
    <xf numFmtId="0" fontId="10" fillId="0" borderId="9" xfId="0" applyFont="1" applyBorder="1" applyAlignment="1">
      <alignment horizontal="left" vertical="center" wrapText="1"/>
    </xf>
    <xf numFmtId="9" fontId="124" fillId="0" borderId="32" xfId="73" applyFont="1" applyBorder="1" applyAlignment="1">
      <alignment horizontal="center" vertical="center"/>
    </xf>
    <xf numFmtId="9" fontId="122" fillId="0" borderId="0" xfId="73" applyFont="1" applyAlignment="1">
      <alignment horizontal="center" vertical="center"/>
    </xf>
    <xf numFmtId="9" fontId="110" fillId="43" borderId="33" xfId="73" applyFont="1" applyFill="1" applyBorder="1" applyAlignment="1">
      <alignment horizontal="center" vertical="center"/>
    </xf>
    <xf numFmtId="9" fontId="116" fillId="0" borderId="17" xfId="73" applyFont="1" applyBorder="1" applyAlignment="1">
      <alignment horizontal="center" vertical="center"/>
    </xf>
    <xf numFmtId="0" fontId="44" fillId="0" borderId="0" xfId="69" applyFont="1" applyAlignment="1">
      <alignment horizontal="center" vertical="center" wrapText="1"/>
    </xf>
    <xf numFmtId="0" fontId="10" fillId="0" borderId="17" xfId="69" applyFont="1" applyBorder="1" applyAlignment="1">
      <alignment horizontal="center" vertical="center" wrapText="1"/>
    </xf>
    <xf numFmtId="0" fontId="113" fillId="38" borderId="31" xfId="0" applyFont="1" applyFill="1" applyBorder="1" applyAlignment="1">
      <alignment horizontal="center" vertical="center"/>
    </xf>
    <xf numFmtId="0" fontId="128" fillId="0" borderId="0" xfId="70" applyFont="1" applyAlignment="1">
      <alignment horizontal="center"/>
    </xf>
    <xf numFmtId="0" fontId="141" fillId="41" borderId="17" xfId="0" applyFont="1" applyFill="1" applyBorder="1" applyAlignment="1">
      <alignment horizontal="center" vertical="center" wrapText="1"/>
    </xf>
    <xf numFmtId="0" fontId="141" fillId="42" borderId="17" xfId="0" applyFont="1" applyFill="1" applyBorder="1" applyAlignment="1">
      <alignment horizontal="center" vertical="center" wrapText="1"/>
    </xf>
    <xf numFmtId="0" fontId="113" fillId="38" borderId="0" xfId="0" applyFont="1" applyFill="1" applyBorder="1" applyAlignment="1">
      <alignment horizontal="center" vertical="center"/>
    </xf>
    <xf numFmtId="0" fontId="14" fillId="0" borderId="0" xfId="0" applyFont="1" applyBorder="1" applyAlignment="1">
      <alignment horizontal="center" vertical="center"/>
    </xf>
    <xf numFmtId="0" fontId="108" fillId="0" borderId="0" xfId="0" applyFont="1" applyBorder="1" applyAlignment="1">
      <alignment horizontal="center" vertical="center"/>
    </xf>
    <xf numFmtId="0" fontId="44" fillId="0" borderId="0" xfId="0" applyFont="1" applyAlignment="1">
      <alignment horizontal="center" vertical="center" wrapText="1"/>
    </xf>
    <xf numFmtId="0" fontId="144" fillId="0" borderId="0" xfId="70" applyFont="1"/>
    <xf numFmtId="0" fontId="145" fillId="0" borderId="0" xfId="70" applyFont="1" applyAlignment="1">
      <alignment horizontal="left" vertical="center"/>
    </xf>
    <xf numFmtId="0" fontId="146" fillId="0" borderId="0" xfId="70" applyFont="1"/>
    <xf numFmtId="0" fontId="66" fillId="18" borderId="15" xfId="0" applyFont="1" applyFill="1" applyBorder="1" applyAlignment="1">
      <alignment horizontal="center" vertical="center" wrapText="1"/>
    </xf>
    <xf numFmtId="0" fontId="154" fillId="0" borderId="39" xfId="0" applyFont="1" applyFill="1" applyBorder="1" applyAlignment="1">
      <alignment horizontal="center" vertical="center"/>
    </xf>
    <xf numFmtId="0" fontId="109" fillId="0" borderId="0" xfId="70" applyFont="1" applyAlignment="1">
      <alignment horizontal="center" vertical="center"/>
    </xf>
    <xf numFmtId="0" fontId="154" fillId="0" borderId="40" xfId="0" applyFont="1" applyFill="1" applyBorder="1" applyAlignment="1">
      <alignment horizontal="center" vertical="center"/>
    </xf>
    <xf numFmtId="0" fontId="154" fillId="0" borderId="11" xfId="0" applyFont="1" applyFill="1" applyBorder="1" applyAlignment="1">
      <alignment horizontal="center" vertical="center"/>
    </xf>
    <xf numFmtId="0" fontId="156" fillId="0" borderId="0" xfId="70" applyFont="1"/>
    <xf numFmtId="9" fontId="156" fillId="0" borderId="0" xfId="70" applyNumberFormat="1" applyFont="1" applyAlignment="1">
      <alignment horizontal="center"/>
    </xf>
    <xf numFmtId="0" fontId="134" fillId="0" borderId="0" xfId="70" applyFont="1"/>
    <xf numFmtId="0" fontId="157" fillId="0" borderId="0" xfId="70" applyFont="1" applyAlignment="1">
      <alignment horizontal="center"/>
    </xf>
    <xf numFmtId="0" fontId="158" fillId="0" borderId="0" xfId="70" applyFont="1" applyAlignment="1">
      <alignment horizontal="center"/>
    </xf>
    <xf numFmtId="0" fontId="67" fillId="0" borderId="17" xfId="43" applyFont="1" applyFill="1" applyBorder="1" applyAlignment="1">
      <alignment horizontal="left" vertical="center" wrapText="1"/>
    </xf>
    <xf numFmtId="0" fontId="154" fillId="0" borderId="39" xfId="0" applyFont="1" applyBorder="1" applyAlignment="1">
      <alignment vertical="center"/>
    </xf>
    <xf numFmtId="0" fontId="9" fillId="27" borderId="17" xfId="69" applyFont="1" applyFill="1" applyBorder="1" applyAlignment="1">
      <alignment horizontal="left" vertical="center" wrapText="1"/>
    </xf>
    <xf numFmtId="0" fontId="9" fillId="0" borderId="17" xfId="69" applyFont="1" applyBorder="1" applyAlignment="1">
      <alignment horizontal="left" vertical="center" wrapText="1"/>
    </xf>
    <xf numFmtId="0" fontId="109" fillId="0" borderId="0" xfId="70" applyFont="1" applyAlignment="1">
      <alignment horizontal="center" vertical="center"/>
    </xf>
    <xf numFmtId="166" fontId="122" fillId="0" borderId="0" xfId="73" applyNumberFormat="1" applyFont="1"/>
    <xf numFmtId="0" fontId="128" fillId="0" borderId="0" xfId="70" applyFont="1" applyAlignment="1">
      <alignment horizontal="center" vertical="center"/>
    </xf>
    <xf numFmtId="0" fontId="109" fillId="0" borderId="0" xfId="70" applyFont="1" applyAlignment="1">
      <alignment horizontal="center" vertical="center"/>
    </xf>
    <xf numFmtId="0" fontId="110" fillId="45" borderId="0" xfId="70" applyFont="1" applyFill="1" applyAlignment="1">
      <alignment horizontal="center" vertical="center"/>
    </xf>
    <xf numFmtId="0" fontId="110" fillId="45" borderId="0" xfId="70" applyFont="1" applyFill="1" applyAlignment="1">
      <alignment horizontal="center" vertical="center" wrapText="1"/>
    </xf>
    <xf numFmtId="0" fontId="161" fillId="0" borderId="0" xfId="70" applyFont="1"/>
    <xf numFmtId="0" fontId="79" fillId="0" borderId="0" xfId="70" applyFont="1"/>
    <xf numFmtId="0" fontId="0" fillId="0" borderId="47" xfId="0" applyBorder="1"/>
    <xf numFmtId="0" fontId="154" fillId="0" borderId="50" xfId="0" applyFont="1" applyFill="1" applyBorder="1" applyAlignment="1">
      <alignment horizontal="center" vertical="center"/>
    </xf>
    <xf numFmtId="0" fontId="109" fillId="0" borderId="0" xfId="70" applyFont="1" applyAlignment="1">
      <alignment horizontal="center" vertical="center"/>
    </xf>
    <xf numFmtId="0" fontId="55" fillId="22" borderId="14" xfId="0" applyFont="1" applyFill="1" applyBorder="1" applyAlignment="1" applyProtection="1">
      <alignment horizontal="center" vertical="center" wrapText="1"/>
    </xf>
    <xf numFmtId="0" fontId="55" fillId="22" borderId="14" xfId="0" applyFont="1" applyFill="1" applyBorder="1" applyAlignment="1" applyProtection="1">
      <alignment horizontal="center" vertical="center" wrapText="1"/>
      <protection locked="0"/>
    </xf>
    <xf numFmtId="0" fontId="50" fillId="0" borderId="0" xfId="0" applyFont="1" applyProtection="1">
      <protection locked="0"/>
    </xf>
    <xf numFmtId="0" fontId="51" fillId="0" borderId="0" xfId="0" applyFont="1" applyProtection="1">
      <protection locked="0"/>
    </xf>
    <xf numFmtId="0" fontId="48" fillId="0" borderId="0" xfId="0" applyFont="1" applyAlignment="1" applyProtection="1">
      <alignment horizontal="center"/>
      <protection locked="0"/>
    </xf>
    <xf numFmtId="0" fontId="48" fillId="0" borderId="0" xfId="0" applyFont="1" applyProtection="1">
      <protection locked="0"/>
    </xf>
    <xf numFmtId="0" fontId="0" fillId="0" borderId="0" xfId="0" applyProtection="1">
      <protection locked="0"/>
    </xf>
    <xf numFmtId="0" fontId="53" fillId="0" borderId="13" xfId="0" applyFont="1" applyBorder="1" applyAlignment="1" applyProtection="1">
      <alignment horizontal="center" vertical="center" wrapText="1"/>
      <protection locked="0"/>
    </xf>
    <xf numFmtId="0" fontId="54" fillId="0" borderId="14" xfId="0" applyFont="1" applyBorder="1" applyAlignment="1" applyProtection="1">
      <alignment horizontal="center" vertical="center" wrapText="1"/>
      <protection locked="0"/>
    </xf>
    <xf numFmtId="0" fontId="55" fillId="0" borderId="13" xfId="0" applyFont="1" applyBorder="1" applyAlignment="1" applyProtection="1">
      <alignment horizontal="center" vertical="center" wrapText="1"/>
      <protection locked="0"/>
    </xf>
    <xf numFmtId="0" fontId="116" fillId="0" borderId="0" xfId="70" applyFont="1" applyBorder="1" applyAlignment="1">
      <alignment horizontal="center" vertical="center"/>
    </xf>
    <xf numFmtId="0" fontId="104" fillId="0" borderId="17" xfId="0" applyFont="1" applyBorder="1" applyAlignment="1">
      <alignment horizontal="right" vertical="center"/>
    </xf>
    <xf numFmtId="0" fontId="8" fillId="0" borderId="9" xfId="0" applyFont="1" applyBorder="1" applyAlignment="1">
      <alignment horizontal="left" vertical="center" wrapText="1"/>
    </xf>
    <xf numFmtId="0" fontId="8" fillId="27" borderId="17" xfId="69" applyFont="1" applyFill="1" applyBorder="1" applyAlignment="1">
      <alignment horizontal="left" vertical="center" wrapText="1"/>
    </xf>
    <xf numFmtId="0" fontId="48" fillId="0" borderId="17" xfId="0" applyFont="1" applyBorder="1" applyAlignment="1" applyProtection="1">
      <alignment horizontal="center" vertical="center"/>
      <protection locked="0"/>
    </xf>
    <xf numFmtId="0" fontId="48" fillId="0" borderId="10" xfId="0" applyFont="1" applyBorder="1" applyAlignment="1" applyProtection="1">
      <alignment horizontal="center" vertical="center"/>
      <protection locked="0"/>
    </xf>
    <xf numFmtId="14" fontId="48" fillId="0" borderId="17" xfId="0" applyNumberFormat="1" applyFont="1" applyBorder="1" applyAlignment="1" applyProtection="1">
      <alignment horizontal="center" vertical="center"/>
      <protection locked="0"/>
    </xf>
    <xf numFmtId="0" fontId="109" fillId="0" borderId="0" xfId="70" applyFont="1" applyAlignment="1">
      <alignment horizontal="center" vertical="center"/>
    </xf>
    <xf numFmtId="0" fontId="7" fillId="27" borderId="17" xfId="0" applyFont="1" applyFill="1" applyBorder="1" applyAlignment="1">
      <alignment horizontal="left" vertical="center" wrapText="1"/>
    </xf>
    <xf numFmtId="0" fontId="7" fillId="0" borderId="17" xfId="69" applyFont="1" applyBorder="1" applyAlignment="1">
      <alignment horizontal="left" vertical="center" wrapText="1"/>
    </xf>
    <xf numFmtId="0" fontId="7" fillId="0" borderId="17" xfId="0" applyFont="1" applyBorder="1" applyAlignment="1">
      <alignment horizontal="center" vertical="center"/>
    </xf>
    <xf numFmtId="0" fontId="109" fillId="0" borderId="0" xfId="70" applyFont="1" applyAlignment="1">
      <alignment vertical="center"/>
    </xf>
    <xf numFmtId="9" fontId="122" fillId="0" borderId="0" xfId="70" applyNumberFormat="1"/>
    <xf numFmtId="9" fontId="128" fillId="0" borderId="0" xfId="70" applyNumberFormat="1" applyFont="1" applyAlignment="1">
      <alignment horizontal="center" vertical="center"/>
    </xf>
    <xf numFmtId="0" fontId="22" fillId="0" borderId="17" xfId="0" applyFont="1" applyBorder="1" applyAlignment="1" applyProtection="1">
      <alignment horizontal="left" vertical="center" wrapText="1"/>
      <protection locked="0"/>
    </xf>
    <xf numFmtId="0" fontId="10" fillId="27" borderId="17" xfId="0" applyFont="1" applyFill="1" applyBorder="1" applyAlignment="1" applyProtection="1">
      <alignment horizontal="center" vertical="center" wrapText="1"/>
      <protection locked="0"/>
    </xf>
    <xf numFmtId="0" fontId="5" fillId="0" borderId="17" xfId="46" applyFont="1" applyBorder="1" applyAlignment="1">
      <alignment horizontal="left" vertical="center" wrapText="1"/>
    </xf>
    <xf numFmtId="0" fontId="5" fillId="27" borderId="17" xfId="0" applyFont="1" applyFill="1" applyBorder="1" applyAlignment="1">
      <alignment horizontal="left" vertical="center" wrapText="1"/>
    </xf>
    <xf numFmtId="0" fontId="10" fillId="0" borderId="17" xfId="0" applyFont="1" applyBorder="1" applyAlignment="1" applyProtection="1">
      <alignment vertical="center"/>
      <protection locked="0"/>
    </xf>
    <xf numFmtId="0" fontId="61" fillId="0" borderId="17" xfId="0" applyFont="1" applyBorder="1" applyAlignment="1" applyProtection="1">
      <alignment vertical="center"/>
      <protection locked="0"/>
    </xf>
    <xf numFmtId="0" fontId="142" fillId="0" borderId="17" xfId="0" applyFont="1" applyBorder="1" applyAlignment="1" applyProtection="1">
      <alignment horizontal="center" vertical="center" wrapText="1"/>
      <protection locked="0"/>
    </xf>
    <xf numFmtId="0" fontId="22" fillId="0" borderId="17" xfId="69" applyFont="1" applyBorder="1" applyAlignment="1" applyProtection="1">
      <alignment horizontal="left" vertical="center" wrapText="1"/>
      <protection locked="0"/>
    </xf>
    <xf numFmtId="0" fontId="6" fillId="0" borderId="17" xfId="0" applyFont="1" applyBorder="1" applyAlignment="1" applyProtection="1">
      <alignment horizontal="center" vertical="center"/>
      <protection locked="0"/>
    </xf>
    <xf numFmtId="0" fontId="100" fillId="0" borderId="17" xfId="0" applyFont="1" applyBorder="1" applyAlignment="1" applyProtection="1">
      <alignment horizontal="center" vertical="center" wrapText="1"/>
      <protection locked="0"/>
    </xf>
    <xf numFmtId="0" fontId="10" fillId="0" borderId="17" xfId="0" applyFont="1" applyBorder="1" applyAlignment="1" applyProtection="1">
      <alignment horizontal="center" vertical="center" wrapText="1"/>
      <protection locked="0"/>
    </xf>
    <xf numFmtId="0" fontId="14" fillId="0" borderId="24" xfId="0" applyFont="1" applyBorder="1" applyAlignment="1" applyProtection="1">
      <alignment horizontal="center" vertical="center"/>
      <protection locked="0"/>
    </xf>
    <xf numFmtId="0" fontId="108" fillId="0" borderId="24" xfId="0" applyFont="1" applyBorder="1" applyAlignment="1" applyProtection="1">
      <alignment horizontal="center" vertical="center"/>
      <protection locked="0"/>
    </xf>
    <xf numFmtId="0" fontId="0" fillId="52" borderId="39" xfId="0" applyFill="1" applyBorder="1" applyAlignment="1" applyProtection="1">
      <alignment vertical="center"/>
      <protection locked="0"/>
    </xf>
    <xf numFmtId="0" fontId="10" fillId="27" borderId="17" xfId="0" applyFont="1" applyFill="1" applyBorder="1" applyAlignment="1" applyProtection="1">
      <alignment horizontal="left" vertical="center" wrapText="1"/>
    </xf>
    <xf numFmtId="0" fontId="22" fillId="27" borderId="17" xfId="69" applyFont="1" applyFill="1" applyBorder="1" applyAlignment="1" applyProtection="1">
      <alignment horizontal="left" vertical="center" wrapText="1"/>
      <protection locked="0"/>
    </xf>
    <xf numFmtId="0" fontId="22" fillId="0" borderId="17" xfId="69" applyFont="1" applyBorder="1" applyAlignment="1" applyProtection="1">
      <alignment horizontal="left" vertical="center"/>
      <protection locked="0"/>
    </xf>
    <xf numFmtId="0" fontId="22" fillId="27" borderId="17" xfId="69" applyFont="1" applyFill="1" applyBorder="1" applyAlignment="1" applyProtection="1">
      <alignment horizontal="left" vertical="center"/>
      <protection locked="0"/>
    </xf>
    <xf numFmtId="0" fontId="72" fillId="0" borderId="0" xfId="69" applyFont="1" applyAlignment="1">
      <alignment vertical="center" wrapText="1"/>
    </xf>
    <xf numFmtId="0" fontId="80" fillId="0" borderId="0" xfId="69" applyFont="1" applyAlignment="1">
      <alignment vertical="center" wrapText="1"/>
    </xf>
    <xf numFmtId="0" fontId="0" fillId="0" borderId="0" xfId="0" applyProtection="1"/>
    <xf numFmtId="0" fontId="22" fillId="0" borderId="0" xfId="0" applyFont="1" applyProtection="1"/>
    <xf numFmtId="0" fontId="22" fillId="0" borderId="0" xfId="0" applyFont="1" applyAlignment="1" applyProtection="1">
      <alignment vertical="center" wrapText="1"/>
    </xf>
    <xf numFmtId="0" fontId="22" fillId="0" borderId="0" xfId="0" applyFont="1" applyAlignment="1" applyProtection="1">
      <alignment horizontal="left" vertical="center" wrapText="1"/>
    </xf>
    <xf numFmtId="0" fontId="153" fillId="0" borderId="0" xfId="0" applyFont="1" applyAlignment="1" applyProtection="1">
      <alignment horizontal="center" vertical="center" wrapText="1"/>
    </xf>
    <xf numFmtId="0" fontId="10" fillId="0" borderId="17" xfId="0" applyFont="1" applyBorder="1" applyAlignment="1" applyProtection="1">
      <alignment horizontal="center" vertical="center"/>
      <protection locked="0"/>
    </xf>
    <xf numFmtId="0" fontId="22" fillId="27" borderId="17" xfId="45" applyFont="1" applyFill="1" applyBorder="1" applyAlignment="1" applyProtection="1">
      <alignment horizontal="left" vertical="center" wrapText="1"/>
      <protection locked="0"/>
    </xf>
    <xf numFmtId="0" fontId="142" fillId="27" borderId="17" xfId="45" applyFont="1" applyFill="1" applyBorder="1" applyAlignment="1" applyProtection="1">
      <alignment horizontal="left" vertical="center" wrapText="1"/>
      <protection locked="0"/>
    </xf>
    <xf numFmtId="0" fontId="22" fillId="27" borderId="17" xfId="0" applyFont="1" applyFill="1" applyBorder="1" applyAlignment="1" applyProtection="1">
      <alignment horizontal="left" vertical="center" wrapText="1"/>
      <protection locked="0"/>
    </xf>
    <xf numFmtId="0" fontId="4" fillId="0" borderId="17" xfId="0" applyFont="1" applyBorder="1" applyAlignment="1" applyProtection="1">
      <alignment vertical="center"/>
      <protection locked="0"/>
    </xf>
    <xf numFmtId="0" fontId="22" fillId="0" borderId="17" xfId="45" applyFont="1" applyBorder="1" applyAlignment="1" applyProtection="1">
      <alignment horizontal="left" vertical="center" wrapText="1"/>
      <protection locked="0"/>
    </xf>
    <xf numFmtId="0" fontId="22" fillId="0" borderId="17" xfId="43" applyFont="1" applyFill="1" applyBorder="1" applyAlignment="1" applyProtection="1">
      <alignment horizontal="left" vertical="center" wrapText="1"/>
      <protection locked="0"/>
    </xf>
    <xf numFmtId="0" fontId="22" fillId="27" borderId="17" xfId="0" applyFont="1" applyFill="1" applyBorder="1" applyAlignment="1" applyProtection="1">
      <alignment horizontal="left" vertical="center"/>
      <protection locked="0"/>
    </xf>
    <xf numFmtId="0" fontId="142" fillId="0" borderId="17" xfId="69" applyFont="1" applyBorder="1" applyAlignment="1" applyProtection="1">
      <alignment horizontal="left" vertical="center" wrapText="1"/>
      <protection locked="0"/>
    </xf>
    <xf numFmtId="0" fontId="22" fillId="0" borderId="17" xfId="0" applyFont="1" applyBorder="1" applyAlignment="1">
      <alignment horizontal="left" vertical="center"/>
    </xf>
    <xf numFmtId="0" fontId="142" fillId="0" borderId="17" xfId="0" applyFont="1" applyBorder="1" applyAlignment="1" applyProtection="1">
      <alignment horizontal="left" vertical="center" wrapText="1"/>
      <protection locked="0"/>
    </xf>
    <xf numFmtId="0" fontId="22" fillId="0" borderId="17" xfId="0" applyFont="1" applyBorder="1" applyAlignment="1" applyProtection="1">
      <alignment horizontal="left" vertical="center"/>
      <protection locked="0"/>
    </xf>
    <xf numFmtId="0" fontId="4" fillId="27" borderId="17" xfId="0" applyFont="1" applyFill="1" applyBorder="1" applyAlignment="1">
      <alignment horizontal="left" vertical="center" wrapText="1"/>
    </xf>
    <xf numFmtId="0" fontId="4" fillId="0" borderId="17" xfId="0" applyFont="1" applyBorder="1" applyAlignment="1">
      <alignment horizontal="left" vertical="center" wrapText="1"/>
    </xf>
    <xf numFmtId="0" fontId="126" fillId="0" borderId="0" xfId="70" applyFont="1" applyAlignment="1">
      <alignment horizontal="center" vertical="center" wrapText="1"/>
    </xf>
    <xf numFmtId="0" fontId="141" fillId="27" borderId="17" xfId="69" applyFont="1" applyFill="1" applyBorder="1" applyAlignment="1">
      <alignment horizontal="left" vertical="center" wrapText="1"/>
    </xf>
    <xf numFmtId="0" fontId="3" fillId="0" borderId="17" xfId="69" applyFont="1" applyFill="1" applyBorder="1" applyAlignment="1">
      <alignment horizontal="left" vertical="center" wrapText="1"/>
    </xf>
    <xf numFmtId="0" fontId="3" fillId="27" borderId="17" xfId="69" applyFont="1" applyFill="1" applyBorder="1" applyAlignment="1">
      <alignment horizontal="center" vertical="center"/>
    </xf>
    <xf numFmtId="0" fontId="2" fillId="0" borderId="17" xfId="0" applyFont="1" applyBorder="1" applyAlignment="1">
      <alignment horizontal="left" vertical="center" wrapText="1"/>
    </xf>
    <xf numFmtId="0" fontId="67" fillId="0" borderId="17" xfId="43" applyFont="1" applyFill="1" applyBorder="1" applyAlignment="1">
      <alignment horizontal="left" vertical="center" wrapText="1"/>
    </xf>
    <xf numFmtId="0" fontId="1" fillId="27" borderId="17" xfId="0" applyFont="1" applyFill="1" applyBorder="1" applyAlignment="1" applyProtection="1">
      <alignment horizontal="left" vertical="center" wrapText="1"/>
    </xf>
    <xf numFmtId="0" fontId="10" fillId="0" borderId="17" xfId="0" applyFont="1" applyFill="1" applyBorder="1" applyAlignment="1">
      <alignment horizontal="left" vertical="center" wrapText="1"/>
    </xf>
    <xf numFmtId="0" fontId="64" fillId="23" borderId="16" xfId="0" applyFont="1" applyFill="1" applyBorder="1" applyAlignment="1">
      <alignment horizontal="left" vertical="center" wrapText="1"/>
    </xf>
    <xf numFmtId="0" fontId="56" fillId="23" borderId="16" xfId="0" applyFont="1" applyFill="1" applyBorder="1" applyAlignment="1">
      <alignment horizontal="left" vertical="center" wrapText="1"/>
    </xf>
    <xf numFmtId="0" fontId="64" fillId="23" borderId="0" xfId="0" applyFont="1" applyFill="1" applyAlignment="1">
      <alignment horizontal="left" vertical="center" wrapText="1"/>
    </xf>
    <xf numFmtId="0" fontId="56" fillId="23" borderId="0" xfId="0" applyFont="1" applyFill="1" applyAlignment="1">
      <alignment horizontal="left" vertical="center" wrapText="1"/>
    </xf>
    <xf numFmtId="0" fontId="56" fillId="5" borderId="0" xfId="0" applyFont="1" applyFill="1" applyAlignment="1">
      <alignment horizontal="left" vertical="center" wrapText="1"/>
    </xf>
    <xf numFmtId="0" fontId="57" fillId="5" borderId="0" xfId="0" applyFont="1" applyFill="1" applyAlignment="1">
      <alignment horizontal="left" vertical="center" wrapText="1"/>
    </xf>
    <xf numFmtId="0" fontId="65" fillId="23" borderId="0" xfId="0" applyFont="1" applyFill="1" applyAlignment="1">
      <alignment horizontal="left" vertical="center" wrapText="1"/>
    </xf>
    <xf numFmtId="0" fontId="58" fillId="23" borderId="0" xfId="0" applyFont="1" applyFill="1" applyAlignment="1">
      <alignment horizontal="left" vertical="center" wrapText="1"/>
    </xf>
    <xf numFmtId="0" fontId="99" fillId="18" borderId="17" xfId="0" applyFont="1" applyFill="1" applyBorder="1" applyAlignment="1">
      <alignment horizontal="left" vertical="center" wrapText="1"/>
    </xf>
    <xf numFmtId="0" fontId="66" fillId="18" borderId="17" xfId="0" applyFont="1" applyFill="1" applyBorder="1" applyAlignment="1">
      <alignment horizontal="left" vertical="center" wrapText="1"/>
    </xf>
    <xf numFmtId="0" fontId="62" fillId="18" borderId="17" xfId="0" applyFont="1" applyFill="1" applyBorder="1" applyAlignment="1">
      <alignment horizontal="left" vertical="center" wrapText="1"/>
    </xf>
    <xf numFmtId="0" fontId="67" fillId="0" borderId="17" xfId="43" applyFont="1" applyFill="1" applyBorder="1" applyAlignment="1">
      <alignment horizontal="left" vertical="center" wrapText="1"/>
    </xf>
    <xf numFmtId="0" fontId="72" fillId="0" borderId="0" xfId="0" applyFont="1" applyAlignment="1">
      <alignment horizontal="left" vertical="center" wrapText="1"/>
    </xf>
    <xf numFmtId="0" fontId="80" fillId="0" borderId="0" xfId="0" applyFont="1" applyAlignment="1">
      <alignment horizontal="left" vertical="center" wrapText="1"/>
    </xf>
    <xf numFmtId="0" fontId="42" fillId="19" borderId="0" xfId="47" applyFont="1" applyFill="1" applyAlignment="1" applyProtection="1">
      <alignment horizontal="center" vertical="center" wrapText="1"/>
    </xf>
    <xf numFmtId="0" fontId="5" fillId="0" borderId="0" xfId="0" applyFont="1" applyAlignment="1" applyProtection="1">
      <alignment horizontal="left" vertical="center" wrapText="1"/>
    </xf>
    <xf numFmtId="0" fontId="0" fillId="0" borderId="0" xfId="0" applyAlignment="1" applyProtection="1">
      <alignment horizontal="left" vertical="center"/>
    </xf>
    <xf numFmtId="0" fontId="148" fillId="0" borderId="0" xfId="0" applyFont="1" applyFill="1" applyAlignment="1" applyProtection="1">
      <alignment horizontal="center" vertical="center" wrapText="1"/>
    </xf>
    <xf numFmtId="0" fontId="41" fillId="0" borderId="0" xfId="0" applyFont="1" applyFill="1" applyAlignment="1" applyProtection="1">
      <alignment horizontal="center" vertical="center" wrapText="1"/>
    </xf>
    <xf numFmtId="0" fontId="43" fillId="0" borderId="0" xfId="0" applyFont="1" applyAlignment="1" applyProtection="1">
      <alignment horizontal="left" vertical="top" wrapText="1"/>
    </xf>
    <xf numFmtId="0" fontId="44" fillId="20" borderId="0" xfId="0" applyFont="1" applyFill="1" applyAlignment="1" applyProtection="1">
      <alignment horizontal="left" vertical="center" wrapText="1"/>
    </xf>
    <xf numFmtId="0" fontId="45" fillId="50" borderId="0" xfId="0" applyFont="1" applyFill="1" applyAlignment="1" applyProtection="1">
      <alignment horizontal="left" vertical="center" wrapText="1"/>
    </xf>
    <xf numFmtId="0" fontId="44" fillId="0" borderId="0" xfId="0" applyFont="1" applyAlignment="1" applyProtection="1">
      <alignment horizontal="left" vertical="top" wrapText="1"/>
    </xf>
    <xf numFmtId="0" fontId="44" fillId="0" borderId="0" xfId="0" applyFont="1" applyAlignment="1" applyProtection="1">
      <alignment horizontal="left" vertical="top"/>
    </xf>
    <xf numFmtId="0" fontId="22" fillId="0" borderId="0" xfId="0" applyFont="1" applyAlignment="1" applyProtection="1">
      <alignment horizontal="left"/>
    </xf>
    <xf numFmtId="0" fontId="0" fillId="0" borderId="0" xfId="0" applyAlignment="1" applyProtection="1">
      <alignment horizontal="left"/>
    </xf>
    <xf numFmtId="0" fontId="82" fillId="49" borderId="0" xfId="0" applyFont="1" applyFill="1" applyAlignment="1" applyProtection="1">
      <alignment horizontal="left" vertical="center" wrapText="1"/>
    </xf>
    <xf numFmtId="0" fontId="46" fillId="51" borderId="0" xfId="0" applyFont="1" applyFill="1" applyAlignment="1" applyProtection="1">
      <alignment horizontal="left" vertical="center" wrapText="1"/>
    </xf>
    <xf numFmtId="0" fontId="44" fillId="51" borderId="0" xfId="0" applyFont="1" applyFill="1" applyAlignment="1" applyProtection="1">
      <alignment horizontal="left" vertical="center" wrapText="1"/>
    </xf>
    <xf numFmtId="0" fontId="52" fillId="21" borderId="11" xfId="0" applyFont="1" applyFill="1" applyBorder="1" applyAlignment="1" applyProtection="1">
      <alignment horizontal="center" vertical="center" wrapText="1"/>
      <protection locked="0"/>
    </xf>
    <xf numFmtId="0" fontId="52" fillId="21" borderId="12" xfId="0" applyFont="1" applyFill="1" applyBorder="1" applyAlignment="1" applyProtection="1">
      <alignment horizontal="center" vertical="center" wrapText="1"/>
      <protection locked="0"/>
    </xf>
    <xf numFmtId="0" fontId="22" fillId="0" borderId="17" xfId="0" applyFont="1" applyBorder="1" applyAlignment="1" applyProtection="1">
      <alignment horizontal="left" vertical="top" wrapText="1"/>
      <protection locked="0"/>
    </xf>
    <xf numFmtId="0" fontId="47" fillId="18" borderId="0" xfId="0" applyFont="1" applyFill="1" applyAlignment="1">
      <alignment horizontal="center" vertical="center" wrapText="1"/>
    </xf>
    <xf numFmtId="0" fontId="49" fillId="21" borderId="0" xfId="0" applyFont="1" applyFill="1" applyAlignment="1">
      <alignment horizontal="center" vertical="center"/>
    </xf>
    <xf numFmtId="0" fontId="67" fillId="0" borderId="59" xfId="43" applyFont="1" applyFill="1" applyBorder="1" applyAlignment="1">
      <alignment horizontal="left" vertical="center" wrapText="1"/>
    </xf>
    <xf numFmtId="0" fontId="67" fillId="0" borderId="18" xfId="43" applyFont="1" applyFill="1" applyBorder="1" applyAlignment="1">
      <alignment horizontal="left" vertical="center" wrapText="1"/>
    </xf>
    <xf numFmtId="0" fontId="49" fillId="39" borderId="0" xfId="0" applyFont="1" applyFill="1" applyAlignment="1">
      <alignment horizontal="center" vertical="center" wrapText="1"/>
    </xf>
    <xf numFmtId="0" fontId="49" fillId="39" borderId="31" xfId="0" applyFont="1" applyFill="1" applyBorder="1" applyAlignment="1">
      <alignment horizontal="center" vertical="center" wrapText="1"/>
    </xf>
    <xf numFmtId="0" fontId="49" fillId="24" borderId="0" xfId="0" applyFont="1" applyFill="1" applyAlignment="1">
      <alignment horizontal="center" vertical="center" wrapText="1"/>
    </xf>
    <xf numFmtId="0" fontId="49" fillId="24" borderId="31" xfId="0" applyFont="1" applyFill="1" applyBorder="1" applyAlignment="1">
      <alignment horizontal="center" vertical="center" wrapText="1"/>
    </xf>
    <xf numFmtId="0" fontId="104" fillId="0" borderId="0" xfId="0" applyFont="1" applyAlignment="1">
      <alignment horizontal="left" vertical="center" wrapText="1"/>
    </xf>
    <xf numFmtId="0" fontId="104" fillId="0" borderId="0" xfId="69" applyFont="1" applyAlignment="1">
      <alignment horizontal="left" vertical="center" wrapText="1"/>
    </xf>
    <xf numFmtId="0" fontId="67" fillId="0" borderId="19" xfId="43" applyFont="1" applyFill="1" applyBorder="1" applyAlignment="1">
      <alignment horizontal="left" vertical="center" wrapText="1"/>
    </xf>
    <xf numFmtId="0" fontId="67" fillId="0" borderId="20" xfId="43" applyFont="1" applyFill="1" applyBorder="1" applyAlignment="1">
      <alignment horizontal="left" vertical="center" wrapText="1"/>
    </xf>
    <xf numFmtId="0" fontId="67" fillId="0" borderId="19" xfId="43" applyFont="1" applyFill="1" applyBorder="1" applyAlignment="1">
      <alignment vertical="center" wrapText="1"/>
    </xf>
    <xf numFmtId="0" fontId="67" fillId="0" borderId="18" xfId="43" applyFont="1" applyFill="1" applyBorder="1" applyAlignment="1">
      <alignment vertical="center" wrapText="1"/>
    </xf>
    <xf numFmtId="0" fontId="113" fillId="33" borderId="24" xfId="0" applyFont="1" applyFill="1" applyBorder="1" applyAlignment="1">
      <alignment horizontal="center" vertical="center"/>
    </xf>
    <xf numFmtId="0" fontId="106" fillId="32" borderId="0" xfId="47" applyFont="1" applyFill="1" applyAlignment="1">
      <alignment horizontal="center" vertical="center" wrapText="1"/>
    </xf>
    <xf numFmtId="0" fontId="106" fillId="31" borderId="0" xfId="47" applyFont="1" applyFill="1" applyAlignment="1">
      <alignment horizontal="center" vertical="center" wrapText="1"/>
    </xf>
    <xf numFmtId="0" fontId="106" fillId="31" borderId="0" xfId="47" applyFont="1" applyFill="1" applyAlignment="1">
      <alignment horizontal="center" vertical="center"/>
    </xf>
    <xf numFmtId="0" fontId="113" fillId="35" borderId="21" xfId="0" applyFont="1" applyFill="1" applyBorder="1" applyAlignment="1">
      <alignment horizontal="center" vertical="center"/>
    </xf>
    <xf numFmtId="0" fontId="113" fillId="38" borderId="8" xfId="0" applyFont="1" applyFill="1" applyBorder="1" applyAlignment="1">
      <alignment horizontal="center" vertical="center"/>
    </xf>
    <xf numFmtId="0" fontId="113" fillId="38" borderId="24" xfId="0" applyFont="1" applyFill="1" applyBorder="1" applyAlignment="1">
      <alignment horizontal="center" vertical="center"/>
    </xf>
    <xf numFmtId="0" fontId="113" fillId="38" borderId="25" xfId="0" applyFont="1" applyFill="1" applyBorder="1" applyAlignment="1">
      <alignment horizontal="center" vertical="center"/>
    </xf>
    <xf numFmtId="0" fontId="113" fillId="38" borderId="9" xfId="0" applyFont="1" applyFill="1" applyBorder="1" applyAlignment="1">
      <alignment horizontal="center" vertical="center"/>
    </xf>
    <xf numFmtId="0" fontId="14" fillId="0" borderId="26" xfId="0" applyFont="1" applyBorder="1" applyAlignment="1">
      <alignment horizontal="center" vertical="center"/>
    </xf>
    <xf numFmtId="0" fontId="14" fillId="0" borderId="27" xfId="0" applyFont="1" applyBorder="1" applyAlignment="1">
      <alignment horizontal="center" vertical="center"/>
    </xf>
    <xf numFmtId="0" fontId="108" fillId="0" borderId="26" xfId="0" applyFont="1" applyBorder="1" applyAlignment="1">
      <alignment horizontal="center" vertical="center"/>
    </xf>
    <xf numFmtId="0" fontId="108" fillId="0" borderId="27" xfId="0" applyFont="1" applyBorder="1" applyAlignment="1">
      <alignment horizontal="center" vertical="center"/>
    </xf>
    <xf numFmtId="0" fontId="14" fillId="0" borderId="23" xfId="0" applyFont="1" applyBorder="1" applyAlignment="1">
      <alignment horizontal="center" vertical="center"/>
    </xf>
    <xf numFmtId="0" fontId="108" fillId="0" borderId="23" xfId="0" applyFont="1" applyBorder="1" applyAlignment="1">
      <alignment horizontal="center" vertical="center"/>
    </xf>
    <xf numFmtId="0" fontId="108" fillId="0" borderId="8" xfId="0" applyFont="1" applyBorder="1" applyAlignment="1" applyProtection="1">
      <alignment horizontal="center" vertical="center"/>
      <protection locked="0"/>
    </xf>
    <xf numFmtId="0" fontId="108" fillId="0" borderId="24" xfId="0" applyFont="1" applyBorder="1" applyAlignment="1" applyProtection="1">
      <alignment horizontal="center" vertical="center"/>
      <protection locked="0"/>
    </xf>
    <xf numFmtId="0" fontId="108" fillId="0" borderId="17" xfId="0" applyFont="1" applyBorder="1" applyAlignment="1" applyProtection="1">
      <alignment horizontal="center" vertical="center"/>
      <protection locked="0"/>
    </xf>
    <xf numFmtId="0" fontId="113" fillId="38" borderId="30" xfId="0" applyFont="1" applyFill="1" applyBorder="1" applyAlignment="1">
      <alignment horizontal="center" vertical="center"/>
    </xf>
    <xf numFmtId="0" fontId="113" fillId="38" borderId="31" xfId="0" applyFont="1" applyFill="1" applyBorder="1" applyAlignment="1">
      <alignment horizontal="center" vertical="center"/>
    </xf>
    <xf numFmtId="0" fontId="113" fillId="38" borderId="18" xfId="0" applyFont="1" applyFill="1" applyBorder="1" applyAlignment="1">
      <alignment horizontal="center" vertical="center"/>
    </xf>
    <xf numFmtId="0" fontId="14" fillId="0" borderId="8" xfId="0" applyFont="1" applyBorder="1" applyAlignment="1" applyProtection="1">
      <alignment horizontal="center" vertical="center"/>
      <protection locked="0"/>
    </xf>
    <xf numFmtId="0" fontId="14" fillId="0" borderId="24" xfId="0" applyFont="1" applyBorder="1" applyAlignment="1" applyProtection="1">
      <alignment horizontal="center" vertical="center"/>
      <protection locked="0"/>
    </xf>
    <xf numFmtId="0" fontId="14" fillId="0" borderId="17" xfId="0" applyFont="1" applyBorder="1" applyAlignment="1" applyProtection="1">
      <alignment horizontal="center" vertical="center"/>
      <protection locked="0"/>
    </xf>
    <xf numFmtId="0" fontId="134" fillId="0" borderId="8" xfId="70" applyFont="1" applyBorder="1" applyAlignment="1">
      <alignment horizontal="center" vertical="center"/>
    </xf>
    <xf numFmtId="0" fontId="134" fillId="0" borderId="24" xfId="70" applyFont="1" applyBorder="1" applyAlignment="1">
      <alignment horizontal="center" vertical="center"/>
    </xf>
    <xf numFmtId="0" fontId="134" fillId="0" borderId="9" xfId="70" applyFont="1" applyBorder="1" applyAlignment="1">
      <alignment horizontal="center" vertical="center"/>
    </xf>
    <xf numFmtId="14" fontId="134" fillId="0" borderId="17" xfId="70" applyNumberFormat="1" applyFont="1" applyBorder="1" applyAlignment="1">
      <alignment horizontal="center" vertical="center"/>
    </xf>
    <xf numFmtId="0" fontId="139" fillId="0" borderId="35" xfId="70" applyFont="1" applyBorder="1" applyAlignment="1">
      <alignment horizontal="center" vertical="center"/>
    </xf>
    <xf numFmtId="0" fontId="139" fillId="0" borderId="36" xfId="70" applyFont="1" applyBorder="1" applyAlignment="1">
      <alignment horizontal="center" vertical="center"/>
    </xf>
    <xf numFmtId="0" fontId="139" fillId="0" borderId="37" xfId="70" applyFont="1" applyBorder="1" applyAlignment="1">
      <alignment horizontal="center" vertical="center"/>
    </xf>
    <xf numFmtId="0" fontId="136" fillId="46" borderId="8" xfId="70" applyFont="1" applyFill="1" applyBorder="1" applyAlignment="1">
      <alignment horizontal="center" vertical="center"/>
    </xf>
    <xf numFmtId="0" fontId="136" fillId="46" borderId="24" xfId="70" applyFont="1" applyFill="1" applyBorder="1" applyAlignment="1">
      <alignment horizontal="center" vertical="center"/>
    </xf>
    <xf numFmtId="0" fontId="136" fillId="46" borderId="9" xfId="70" applyFont="1" applyFill="1" applyBorder="1" applyAlignment="1">
      <alignment horizontal="center" vertical="center"/>
    </xf>
    <xf numFmtId="0" fontId="136" fillId="45" borderId="8" xfId="70" applyFont="1" applyFill="1" applyBorder="1" applyAlignment="1">
      <alignment horizontal="center" vertical="center"/>
    </xf>
    <xf numFmtId="0" fontId="136" fillId="45" borderId="24" xfId="70" applyFont="1" applyFill="1" applyBorder="1" applyAlignment="1">
      <alignment horizontal="center" vertical="center"/>
    </xf>
    <xf numFmtId="0" fontId="136" fillId="45" borderId="9" xfId="70" applyFont="1" applyFill="1" applyBorder="1" applyAlignment="1">
      <alignment horizontal="center" vertical="center"/>
    </xf>
    <xf numFmtId="0" fontId="136" fillId="54" borderId="8" xfId="70" applyFont="1" applyFill="1" applyBorder="1" applyAlignment="1">
      <alignment horizontal="center" vertical="center"/>
    </xf>
    <xf numFmtId="0" fontId="136" fillId="54" borderId="24" xfId="70" applyFont="1" applyFill="1" applyBorder="1" applyAlignment="1">
      <alignment horizontal="center" vertical="center"/>
    </xf>
    <xf numFmtId="0" fontId="136" fillId="54" borderId="9" xfId="70" applyFont="1" applyFill="1" applyBorder="1" applyAlignment="1">
      <alignment horizontal="center" vertical="center"/>
    </xf>
    <xf numFmtId="0" fontId="109" fillId="0" borderId="0" xfId="70" applyFont="1" applyAlignment="1">
      <alignment horizontal="center" vertical="center"/>
    </xf>
    <xf numFmtId="0" fontId="73" fillId="47" borderId="0" xfId="70" applyFont="1" applyFill="1" applyAlignment="1">
      <alignment horizontal="center" vertical="center"/>
    </xf>
    <xf numFmtId="0" fontId="129" fillId="44" borderId="0" xfId="70" applyFont="1" applyFill="1" applyBorder="1" applyAlignment="1">
      <alignment horizontal="center" vertical="center"/>
    </xf>
    <xf numFmtId="0" fontId="129" fillId="44" borderId="38" xfId="70" applyFont="1" applyFill="1" applyBorder="1" applyAlignment="1">
      <alignment horizontal="center" vertical="center"/>
    </xf>
    <xf numFmtId="0" fontId="73" fillId="48" borderId="0" xfId="70" applyFont="1" applyFill="1" applyAlignment="1">
      <alignment horizontal="center" vertical="center"/>
    </xf>
    <xf numFmtId="9" fontId="124" fillId="0" borderId="55" xfId="73" applyFont="1" applyBorder="1" applyAlignment="1">
      <alignment horizontal="center" vertical="center"/>
    </xf>
    <xf numFmtId="9" fontId="124" fillId="0" borderId="56" xfId="73" applyFont="1" applyBorder="1" applyAlignment="1">
      <alignment horizontal="center" vertical="center"/>
    </xf>
    <xf numFmtId="9" fontId="124" fillId="0" borderId="57" xfId="73" applyFont="1" applyBorder="1" applyAlignment="1">
      <alignment horizontal="center" vertical="center"/>
    </xf>
    <xf numFmtId="9" fontId="124" fillId="0" borderId="58" xfId="73" applyFont="1" applyBorder="1" applyAlignment="1">
      <alignment horizontal="center" vertical="center"/>
    </xf>
    <xf numFmtId="0" fontId="136" fillId="55" borderId="8" xfId="70" applyFont="1" applyFill="1" applyBorder="1" applyAlignment="1">
      <alignment horizontal="center" vertical="center"/>
    </xf>
    <xf numFmtId="0" fontId="136" fillId="55" borderId="24" xfId="70" applyFont="1" applyFill="1" applyBorder="1" applyAlignment="1">
      <alignment horizontal="center" vertical="center"/>
    </xf>
    <xf numFmtId="0" fontId="136" fillId="55" borderId="9" xfId="70" applyFont="1" applyFill="1" applyBorder="1" applyAlignment="1">
      <alignment horizontal="center" vertical="center"/>
    </xf>
    <xf numFmtId="9" fontId="159" fillId="0" borderId="8" xfId="73" applyFont="1" applyBorder="1" applyAlignment="1">
      <alignment horizontal="center" vertical="center"/>
    </xf>
    <xf numFmtId="9" fontId="159" fillId="0" borderId="24" xfId="73" applyFont="1" applyBorder="1" applyAlignment="1">
      <alignment horizontal="center" vertical="center"/>
    </xf>
    <xf numFmtId="9" fontId="159" fillId="0" borderId="9" xfId="73" applyFont="1" applyBorder="1" applyAlignment="1">
      <alignment horizontal="center" vertical="center"/>
    </xf>
    <xf numFmtId="9" fontId="160" fillId="0" borderId="17" xfId="73" applyFont="1" applyBorder="1" applyAlignment="1">
      <alignment horizontal="center" vertical="center"/>
    </xf>
    <xf numFmtId="0" fontId="112" fillId="48" borderId="0" xfId="70" applyFont="1" applyFill="1" applyAlignment="1">
      <alignment horizontal="center" vertical="center" wrapText="1"/>
    </xf>
    <xf numFmtId="0" fontId="112" fillId="48" borderId="38" xfId="70" applyFont="1" applyFill="1" applyBorder="1" applyAlignment="1">
      <alignment horizontal="center" vertical="center" wrapText="1"/>
    </xf>
    <xf numFmtId="0" fontId="22" fillId="0" borderId="51" xfId="70" applyFont="1" applyBorder="1" applyAlignment="1" applyProtection="1">
      <alignment horizontal="center" vertical="center" wrapText="1"/>
      <protection locked="0"/>
    </xf>
    <xf numFmtId="0" fontId="22" fillId="0" borderId="21" xfId="70" applyFont="1" applyBorder="1" applyAlignment="1" applyProtection="1">
      <alignment horizontal="center" vertical="center" wrapText="1"/>
      <protection locked="0"/>
    </xf>
    <xf numFmtId="0" fontId="22" fillId="0" borderId="52" xfId="70" applyFont="1" applyBorder="1" applyAlignment="1" applyProtection="1">
      <alignment horizontal="center" vertical="center" wrapText="1"/>
      <protection locked="0"/>
    </xf>
    <xf numFmtId="0" fontId="22" fillId="0" borderId="53" xfId="70" applyFont="1" applyBorder="1" applyAlignment="1" applyProtection="1">
      <alignment horizontal="center" vertical="center" wrapText="1"/>
      <protection locked="0"/>
    </xf>
    <xf numFmtId="0" fontId="22" fillId="0" borderId="0" xfId="70" applyFont="1" applyBorder="1" applyAlignment="1" applyProtection="1">
      <alignment horizontal="center" vertical="center" wrapText="1"/>
      <protection locked="0"/>
    </xf>
    <xf numFmtId="0" fontId="22" fillId="0" borderId="54" xfId="70" applyFont="1" applyBorder="1" applyAlignment="1" applyProtection="1">
      <alignment horizontal="center" vertical="center" wrapText="1"/>
      <protection locked="0"/>
    </xf>
    <xf numFmtId="0" fontId="22" fillId="0" borderId="30" xfId="70" applyFont="1" applyBorder="1" applyAlignment="1" applyProtection="1">
      <alignment horizontal="center" vertical="center" wrapText="1"/>
      <protection locked="0"/>
    </xf>
    <xf numFmtId="0" fontId="22" fillId="0" borderId="31" xfId="70" applyFont="1" applyBorder="1" applyAlignment="1" applyProtection="1">
      <alignment horizontal="center" vertical="center" wrapText="1"/>
      <protection locked="0"/>
    </xf>
    <xf numFmtId="0" fontId="22" fillId="0" borderId="22" xfId="70" applyFont="1" applyBorder="1" applyAlignment="1" applyProtection="1">
      <alignment horizontal="center" vertical="center" wrapText="1"/>
      <protection locked="0"/>
    </xf>
    <xf numFmtId="0" fontId="22" fillId="0" borderId="17" xfId="70" applyFont="1" applyBorder="1" applyAlignment="1" applyProtection="1">
      <alignment horizontal="center" vertical="center" wrapText="1"/>
      <protection locked="0"/>
    </xf>
    <xf numFmtId="0" fontId="155" fillId="53" borderId="0" xfId="0" applyFont="1" applyFill="1" applyBorder="1" applyAlignment="1">
      <alignment horizontal="center" vertical="center"/>
    </xf>
    <xf numFmtId="0" fontId="79" fillId="52" borderId="42" xfId="0" applyFont="1" applyFill="1" applyBorder="1" applyAlignment="1" applyProtection="1">
      <alignment horizontal="center" vertical="center"/>
      <protection locked="0"/>
    </xf>
    <xf numFmtId="0" fontId="79" fillId="52" borderId="43" xfId="0" applyFont="1" applyFill="1" applyBorder="1" applyAlignment="1" applyProtection="1">
      <alignment horizontal="center" vertical="center"/>
      <protection locked="0"/>
    </xf>
    <xf numFmtId="0" fontId="79" fillId="52" borderId="40" xfId="0" applyFont="1" applyFill="1" applyBorder="1" applyAlignment="1" applyProtection="1">
      <alignment horizontal="center" vertical="center"/>
      <protection locked="0"/>
    </xf>
    <xf numFmtId="0" fontId="79" fillId="52" borderId="13" xfId="0" applyFont="1" applyFill="1" applyBorder="1" applyAlignment="1" applyProtection="1">
      <alignment horizontal="center" vertical="center"/>
      <protection locked="0"/>
    </xf>
    <xf numFmtId="0" fontId="154" fillId="0" borderId="44" xfId="0" applyFont="1" applyFill="1" applyBorder="1" applyAlignment="1">
      <alignment horizontal="center" vertical="center"/>
    </xf>
    <xf numFmtId="0" fontId="154" fillId="0" borderId="0" xfId="0" applyFont="1" applyFill="1" applyBorder="1" applyAlignment="1">
      <alignment horizontal="center" vertical="center"/>
    </xf>
    <xf numFmtId="0" fontId="79" fillId="52" borderId="45" xfId="0" applyFont="1" applyFill="1" applyBorder="1" applyAlignment="1" applyProtection="1">
      <alignment horizontal="center" vertical="center"/>
      <protection locked="0"/>
    </xf>
    <xf numFmtId="0" fontId="79" fillId="52" borderId="46" xfId="0" applyFont="1" applyFill="1" applyBorder="1" applyAlignment="1" applyProtection="1">
      <alignment horizontal="center" vertical="center"/>
      <protection locked="0"/>
    </xf>
    <xf numFmtId="0" fontId="79" fillId="0" borderId="17" xfId="0" applyFont="1" applyBorder="1" applyAlignment="1">
      <alignment horizontal="center" vertical="center"/>
    </xf>
    <xf numFmtId="0" fontId="79" fillId="52" borderId="41" xfId="0" applyFont="1" applyFill="1" applyBorder="1" applyAlignment="1" applyProtection="1">
      <alignment horizontal="center" vertical="center"/>
      <protection locked="0"/>
    </xf>
    <xf numFmtId="0" fontId="79" fillId="52" borderId="48" xfId="0" applyFont="1" applyFill="1" applyBorder="1" applyAlignment="1" applyProtection="1">
      <alignment horizontal="center" vertical="center"/>
      <protection locked="0"/>
    </xf>
    <xf numFmtId="0" fontId="79" fillId="52" borderId="49" xfId="0" applyFont="1" applyFill="1" applyBorder="1" applyAlignment="1" applyProtection="1">
      <alignment horizontal="center" vertical="center"/>
      <protection locked="0"/>
    </xf>
  </cellXfs>
  <cellStyles count="74">
    <cellStyle name="20% - Accent1" xfId="1" xr:uid="{00000000-0005-0000-0000-000000000000}"/>
    <cellStyle name="20% - Accent2" xfId="2" xr:uid="{00000000-0005-0000-0000-000001000000}"/>
    <cellStyle name="20% - Accent3" xfId="3" xr:uid="{00000000-0005-0000-0000-000002000000}"/>
    <cellStyle name="20% - Accent4" xfId="4" xr:uid="{00000000-0005-0000-0000-000003000000}"/>
    <cellStyle name="20% - Accent5" xfId="5" xr:uid="{00000000-0005-0000-0000-000004000000}"/>
    <cellStyle name="20% - Accent6" xfId="6" xr:uid="{00000000-0005-0000-0000-000005000000}"/>
    <cellStyle name="40% - Accent1" xfId="7" xr:uid="{00000000-0005-0000-0000-000006000000}"/>
    <cellStyle name="40% - Accent2" xfId="8" xr:uid="{00000000-0005-0000-0000-000007000000}"/>
    <cellStyle name="40% - Accent3" xfId="9" xr:uid="{00000000-0005-0000-0000-000008000000}"/>
    <cellStyle name="40% - Accent4" xfId="10" xr:uid="{00000000-0005-0000-0000-000009000000}"/>
    <cellStyle name="40% - Accent5" xfId="11" xr:uid="{00000000-0005-0000-0000-00000A000000}"/>
    <cellStyle name="40% - Accent6" xfId="12" xr:uid="{00000000-0005-0000-0000-00000B000000}"/>
    <cellStyle name="60% - Accent1" xfId="13" xr:uid="{00000000-0005-0000-0000-00000C000000}"/>
    <cellStyle name="60% - Accent2" xfId="14" xr:uid="{00000000-0005-0000-0000-00000D000000}"/>
    <cellStyle name="60% - Accent3" xfId="15" xr:uid="{00000000-0005-0000-0000-00000E000000}"/>
    <cellStyle name="60% - Accent4" xfId="16" xr:uid="{00000000-0005-0000-0000-00000F000000}"/>
    <cellStyle name="60% - Accent5" xfId="17" xr:uid="{00000000-0005-0000-0000-000010000000}"/>
    <cellStyle name="60% - Accent6" xfId="18" xr:uid="{00000000-0005-0000-0000-000011000000}"/>
    <cellStyle name="Bad" xfId="19" xr:uid="{00000000-0005-0000-0000-000012000000}"/>
    <cellStyle name="Calculation" xfId="20" xr:uid="{00000000-0005-0000-0000-000013000000}"/>
    <cellStyle name="CCS_Normal" xfId="21" xr:uid="{00000000-0005-0000-0000-000014000000}"/>
    <cellStyle name="Check Cell" xfId="22" xr:uid="{00000000-0005-0000-0000-000015000000}"/>
    <cellStyle name="Comma 2" xfId="23" xr:uid="{00000000-0005-0000-0000-000016000000}"/>
    <cellStyle name="Euro" xfId="24" xr:uid="{00000000-0005-0000-0000-000017000000}"/>
    <cellStyle name="Explanatory Text" xfId="25" xr:uid="{00000000-0005-0000-0000-000018000000}"/>
    <cellStyle name="Good" xfId="26" xr:uid="{00000000-0005-0000-0000-000019000000}"/>
    <cellStyle name="Heading 1" xfId="27" xr:uid="{00000000-0005-0000-0000-00001A000000}"/>
    <cellStyle name="Heading 2" xfId="28" xr:uid="{00000000-0005-0000-0000-00001B000000}"/>
    <cellStyle name="Heading 3" xfId="29" xr:uid="{00000000-0005-0000-0000-00001C000000}"/>
    <cellStyle name="Heading 4" xfId="30" xr:uid="{00000000-0005-0000-0000-00001D000000}"/>
    <cellStyle name="Hyperlink 2" xfId="31" xr:uid="{00000000-0005-0000-0000-00001E000000}"/>
    <cellStyle name="Hyperlink 2 2" xfId="32" xr:uid="{00000000-0005-0000-0000-00001F000000}"/>
    <cellStyle name="Input" xfId="33" xr:uid="{00000000-0005-0000-0000-000020000000}"/>
    <cellStyle name="Lien hypertexte 2" xfId="34" xr:uid="{00000000-0005-0000-0000-000021000000}"/>
    <cellStyle name="Linked Cell" xfId="35" xr:uid="{00000000-0005-0000-0000-000022000000}"/>
    <cellStyle name="Milliers" xfId="72" builtinId="3"/>
    <cellStyle name="Milliers 2" xfId="36" xr:uid="{00000000-0005-0000-0000-000024000000}"/>
    <cellStyle name="Milliers 2 2" xfId="37" xr:uid="{00000000-0005-0000-0000-000025000000}"/>
    <cellStyle name="Milliers 2 3" xfId="38" xr:uid="{00000000-0005-0000-0000-000026000000}"/>
    <cellStyle name="Milliers 2 4" xfId="39" xr:uid="{00000000-0005-0000-0000-000027000000}"/>
    <cellStyle name="Milliers 2_outil gestion des lits_TEST" xfId="40" xr:uid="{00000000-0005-0000-0000-000028000000}"/>
    <cellStyle name="Milliers 3" xfId="41" xr:uid="{00000000-0005-0000-0000-000029000000}"/>
    <cellStyle name="Neutral" xfId="42" xr:uid="{00000000-0005-0000-0000-00002A000000}"/>
    <cellStyle name="Neutre" xfId="43" builtinId="28"/>
    <cellStyle name="Normal" xfId="0" builtinId="0"/>
    <cellStyle name="Normal 10" xfId="44" xr:uid="{00000000-0005-0000-0000-00002D000000}"/>
    <cellStyle name="Normal 11" xfId="45" xr:uid="{00000000-0005-0000-0000-00002E000000}"/>
    <cellStyle name="Normal 11 2" xfId="46" xr:uid="{00000000-0005-0000-0000-00002F000000}"/>
    <cellStyle name="Normal 12" xfId="69" xr:uid="{00000000-0005-0000-0000-000030000000}"/>
    <cellStyle name="Normal 13" xfId="70" xr:uid="{00000000-0005-0000-0000-000031000000}"/>
    <cellStyle name="Normal 2" xfId="47" xr:uid="{00000000-0005-0000-0000-000032000000}"/>
    <cellStyle name="Normal 2 2" xfId="48" xr:uid="{00000000-0005-0000-0000-000033000000}"/>
    <cellStyle name="Normal 2 2 2" xfId="49" xr:uid="{00000000-0005-0000-0000-000034000000}"/>
    <cellStyle name="Normal 3" xfId="50" xr:uid="{00000000-0005-0000-0000-000035000000}"/>
    <cellStyle name="Normal 3 2" xfId="51" xr:uid="{00000000-0005-0000-0000-000036000000}"/>
    <cellStyle name="Normal 3_Bassin attractivité fuite" xfId="52" xr:uid="{00000000-0005-0000-0000-000037000000}"/>
    <cellStyle name="Normal 4" xfId="53" xr:uid="{00000000-0005-0000-0000-000038000000}"/>
    <cellStyle name="Normal 5" xfId="54" xr:uid="{00000000-0005-0000-0000-000039000000}"/>
    <cellStyle name="Normal 5 2" xfId="55" xr:uid="{00000000-0005-0000-0000-00003A000000}"/>
    <cellStyle name="Normal 6" xfId="56" xr:uid="{00000000-0005-0000-0000-00003B000000}"/>
    <cellStyle name="Normal 7" xfId="57" xr:uid="{00000000-0005-0000-0000-00003C000000}"/>
    <cellStyle name="Normal 8" xfId="58" xr:uid="{00000000-0005-0000-0000-00003D000000}"/>
    <cellStyle name="Normal 9" xfId="59" xr:uid="{00000000-0005-0000-0000-00003E000000}"/>
    <cellStyle name="Output" xfId="60" xr:uid="{00000000-0005-0000-0000-00003F000000}"/>
    <cellStyle name="Percent 2" xfId="61" xr:uid="{00000000-0005-0000-0000-000040000000}"/>
    <cellStyle name="Percent 3" xfId="62" xr:uid="{00000000-0005-0000-0000-000041000000}"/>
    <cellStyle name="Pourcentage" xfId="73" builtinId="5"/>
    <cellStyle name="Pourcentage 2" xfId="63" xr:uid="{00000000-0005-0000-0000-000043000000}"/>
    <cellStyle name="Pourcentage 3" xfId="64" xr:uid="{00000000-0005-0000-0000-000044000000}"/>
    <cellStyle name="Pourcentage 4" xfId="65" xr:uid="{00000000-0005-0000-0000-000045000000}"/>
    <cellStyle name="Pourcentage 5" xfId="71" xr:uid="{00000000-0005-0000-0000-000046000000}"/>
    <cellStyle name="Title" xfId="66" xr:uid="{00000000-0005-0000-0000-000047000000}"/>
    <cellStyle name="titre2" xfId="67" xr:uid="{00000000-0005-0000-0000-000048000000}"/>
    <cellStyle name="Warning Text" xfId="68" xr:uid="{00000000-0005-0000-0000-000049000000}"/>
  </cellStyles>
  <dxfs count="279">
    <dxf>
      <fill>
        <patternFill>
          <bgColor rgb="FFFFC000"/>
        </patternFill>
      </fill>
    </dxf>
    <dxf>
      <fill>
        <patternFill>
          <bgColor rgb="FFFFC000"/>
        </patternFill>
      </fill>
    </dxf>
    <dxf>
      <fill>
        <patternFill>
          <bgColor theme="0" tint="-0.14996795556505021"/>
        </patternFill>
      </fill>
    </dxf>
    <dxf>
      <fill>
        <patternFill>
          <bgColor rgb="FFFFFF00"/>
        </patternFill>
      </fill>
    </dxf>
    <dxf>
      <font>
        <color theme="0"/>
      </font>
      <fill>
        <patternFill>
          <bgColor rgb="FFFF0000"/>
        </patternFill>
      </fill>
    </dxf>
    <dxf>
      <fill>
        <patternFill>
          <bgColor rgb="FF92D050"/>
        </patternFill>
      </fill>
    </dxf>
    <dxf>
      <fill>
        <patternFill>
          <bgColor theme="0" tint="-0.14996795556505021"/>
        </patternFill>
      </fill>
    </dxf>
    <dxf>
      <fill>
        <patternFill>
          <bgColor rgb="FFFFFF00"/>
        </patternFill>
      </fill>
    </dxf>
    <dxf>
      <fill>
        <patternFill>
          <bgColor rgb="FF92D050"/>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rgb="FF92D050"/>
        </patternFill>
      </fill>
    </dxf>
    <dxf>
      <font>
        <color theme="0"/>
      </font>
      <fill>
        <patternFill>
          <bgColor rgb="FFFF000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theme="0" tint="-0.14996795556505021"/>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rgb="FFFFFF00"/>
        </patternFill>
      </fill>
    </dxf>
    <dxf>
      <fill>
        <patternFill>
          <bgColor rgb="FF92D050"/>
        </patternFill>
      </fill>
    </dxf>
    <dxf>
      <font>
        <color theme="0"/>
      </font>
      <fill>
        <patternFill>
          <bgColor rgb="FFFF000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rgb="FF92D050"/>
        </patternFill>
      </fill>
    </dxf>
    <dxf>
      <fill>
        <patternFill>
          <bgColor theme="0" tint="-0.14996795556505021"/>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rgb="FF92D050"/>
        </patternFill>
      </fill>
    </dxf>
    <dxf>
      <font>
        <color theme="0"/>
      </font>
      <fill>
        <patternFill>
          <bgColor rgb="FFFF000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theme="0" tint="-0.14996795556505021"/>
        </patternFill>
      </fill>
    </dxf>
    <dxf>
      <fill>
        <patternFill>
          <bgColor rgb="FFFFFF00"/>
        </patternFill>
      </fill>
    </dxf>
    <dxf>
      <font>
        <color theme="0"/>
      </font>
      <fill>
        <patternFill>
          <bgColor rgb="FFFF0000"/>
        </patternFill>
      </fill>
    </dxf>
    <dxf>
      <fill>
        <patternFill>
          <bgColor rgb="FF92D050"/>
        </patternFill>
      </fill>
    </dxf>
    <dxf>
      <fill>
        <patternFill>
          <bgColor theme="0" tint="-0.14996795556505021"/>
        </patternFill>
      </fill>
    </dxf>
    <dxf>
      <fill>
        <patternFill>
          <bgColor rgb="FFFFFF00"/>
        </patternFill>
      </fill>
    </dxf>
    <dxf>
      <fill>
        <patternFill>
          <bgColor rgb="FF92D050"/>
        </patternFill>
      </fill>
    </dxf>
    <dxf>
      <fill>
        <patternFill patternType="solid">
          <fgColor rgb="FFFFCCFF"/>
          <bgColor rgb="FFFFCCFF"/>
        </patternFill>
      </fill>
    </dxf>
    <dxf>
      <fill>
        <patternFill patternType="solid">
          <fgColor rgb="FFFFC000"/>
          <bgColor rgb="FFFFC000"/>
        </patternFill>
      </fill>
    </dxf>
    <dxf>
      <font>
        <color auto="1"/>
      </font>
      <fill>
        <patternFill>
          <bgColor theme="6" tint="0.79998168889431442"/>
        </patternFill>
      </fill>
    </dxf>
    <dxf>
      <font>
        <color auto="1"/>
      </font>
      <fill>
        <patternFill>
          <bgColor theme="6" tint="0.79998168889431442"/>
        </patternFill>
      </fill>
    </dxf>
    <dxf>
      <font>
        <color auto="1"/>
      </font>
      <fill>
        <patternFill>
          <bgColor theme="6" tint="0.79998168889431442"/>
        </patternFill>
      </fill>
    </dxf>
    <dxf>
      <font>
        <color auto="1"/>
      </font>
      <fill>
        <patternFill>
          <bgColor theme="6" tint="0.79998168889431442"/>
        </patternFill>
      </fill>
    </dxf>
    <dxf>
      <font>
        <color auto="1"/>
      </font>
      <fill>
        <patternFill>
          <bgColor rgb="FFFFFF99"/>
        </patternFill>
      </fill>
    </dxf>
    <dxf>
      <font>
        <color auto="1"/>
      </font>
      <fill>
        <patternFill>
          <bgColor theme="9" tint="0.79998168889431442"/>
        </patternFill>
      </fill>
    </dxf>
    <dxf>
      <font>
        <color auto="1"/>
      </font>
      <fill>
        <patternFill>
          <bgColor theme="5" tint="0.79998168889431442"/>
        </patternFill>
      </fill>
    </dxf>
    <dxf>
      <font>
        <color auto="1"/>
      </font>
      <fill>
        <patternFill>
          <bgColor theme="6" tint="0.79998168889431442"/>
        </patternFill>
      </fill>
    </dxf>
    <dxf>
      <font>
        <color auto="1"/>
      </font>
      <fill>
        <patternFill>
          <bgColor theme="6" tint="0.79998168889431442"/>
        </patternFill>
      </fill>
    </dxf>
    <dxf>
      <font>
        <color auto="1"/>
      </font>
      <fill>
        <patternFill>
          <bgColor theme="6" tint="0.79998168889431442"/>
        </patternFill>
      </fill>
    </dxf>
    <dxf>
      <font>
        <color auto="1"/>
      </font>
      <fill>
        <patternFill>
          <bgColor rgb="FFFFFF99"/>
        </patternFill>
      </fill>
    </dxf>
    <dxf>
      <font>
        <color auto="1"/>
      </font>
      <fill>
        <patternFill>
          <bgColor theme="9" tint="0.79998168889431442"/>
        </patternFill>
      </fill>
    </dxf>
    <dxf>
      <font>
        <color auto="1"/>
      </font>
      <fill>
        <patternFill>
          <bgColor theme="5" tint="0.79998168889431442"/>
        </patternFill>
      </fill>
    </dxf>
    <dxf>
      <font>
        <color auto="1"/>
      </font>
      <fill>
        <patternFill>
          <bgColor theme="6" tint="0.79998168889431442"/>
        </patternFill>
      </fill>
    </dxf>
    <dxf>
      <font>
        <color auto="1"/>
      </font>
      <fill>
        <patternFill>
          <bgColor theme="9" tint="0.79998168889431442"/>
        </patternFill>
      </fill>
    </dxf>
    <dxf>
      <font>
        <color auto="1"/>
      </font>
      <fill>
        <patternFill>
          <bgColor theme="6" tint="0.79998168889431442"/>
        </patternFill>
      </fill>
    </dxf>
    <dxf>
      <font>
        <color auto="1"/>
      </font>
      <fill>
        <patternFill>
          <bgColor rgb="FFFFFF99"/>
        </patternFill>
      </fill>
    </dxf>
    <dxf>
      <font>
        <color auto="1"/>
      </font>
      <fill>
        <patternFill>
          <bgColor theme="9" tint="0.79998168889431442"/>
        </patternFill>
      </fill>
    </dxf>
    <dxf>
      <font>
        <color auto="1"/>
      </font>
      <fill>
        <patternFill>
          <bgColor theme="5" tint="0.79998168889431442"/>
        </patternFill>
      </fill>
    </dxf>
    <dxf>
      <font>
        <color auto="1"/>
      </font>
      <fill>
        <patternFill>
          <bgColor theme="6" tint="0.79998168889431442"/>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theme="5" tint="0.39994506668294322"/>
          <bgColor theme="5" tint="0.39994506668294322"/>
        </patternFill>
      </fill>
    </dxf>
    <dxf>
      <fill>
        <patternFill patternType="solid">
          <fgColor theme="9" tint="0.59996337778862885"/>
          <bgColor theme="9" tint="0.59996337778862885"/>
        </patternFill>
      </fill>
    </dxf>
    <dxf>
      <fill>
        <patternFill patternType="solid">
          <fgColor rgb="FFFD7B7B"/>
          <bgColor rgb="FFFD7B7B"/>
        </patternFill>
      </fill>
    </dxf>
    <dxf>
      <fill>
        <patternFill patternType="solid">
          <fgColor rgb="FFFFCCFF"/>
          <bgColor rgb="FFFFCCFF"/>
        </patternFill>
      </fill>
    </dxf>
    <dxf>
      <fill>
        <patternFill patternType="solid">
          <fgColor rgb="FFFFC000"/>
          <bgColor rgb="FFFFC000"/>
        </patternFill>
      </fill>
    </dxf>
    <dxf>
      <fill>
        <patternFill patternType="solid">
          <fgColor rgb="FFFFCCFF"/>
          <bgColor rgb="FFFFCCFF"/>
        </patternFill>
      </fill>
    </dxf>
    <dxf>
      <fill>
        <patternFill patternType="solid">
          <fgColor rgb="FFFFC000"/>
          <bgColor rgb="FFFFC000"/>
        </patternFill>
      </fill>
    </dxf>
    <dxf>
      <fill>
        <patternFill>
          <bgColor theme="6" tint="0.79998168889431442"/>
        </patternFill>
      </fill>
    </dxf>
    <dxf>
      <fill>
        <patternFill>
          <bgColor theme="5" tint="0.79998168889431442"/>
        </patternFill>
      </fill>
    </dxf>
    <dxf>
      <fill>
        <patternFill patternType="solid">
          <fgColor rgb="FFFFCCFF"/>
          <bgColor rgb="FFFFCCFF"/>
        </patternFill>
      </fill>
    </dxf>
    <dxf>
      <fill>
        <patternFill patternType="solid">
          <fgColor rgb="FFFFC000"/>
          <bgColor rgb="FFFFC000"/>
        </patternFill>
      </fill>
    </dxf>
    <dxf>
      <fill>
        <patternFill patternType="solid">
          <fgColor theme="5" tint="0.39994506668294322"/>
          <bgColor theme="5" tint="0.39994506668294322"/>
        </patternFill>
      </fill>
    </dxf>
    <dxf>
      <fill>
        <patternFill patternType="solid">
          <fgColor theme="9" tint="0.59996337778862885"/>
          <bgColor theme="9" tint="0.59996337778862885"/>
        </patternFill>
      </fill>
    </dxf>
    <dxf>
      <fill>
        <patternFill patternType="solid">
          <fgColor rgb="FFFD7B7B"/>
          <bgColor rgb="FFFD7B7B"/>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theme="5" tint="0.39994506668294322"/>
          <bgColor theme="5" tint="0.39994506668294322"/>
        </patternFill>
      </fill>
    </dxf>
    <dxf>
      <fill>
        <patternFill patternType="solid">
          <fgColor theme="9" tint="0.59996337778862885"/>
          <bgColor theme="9" tint="0.59996337778862885"/>
        </patternFill>
      </fill>
    </dxf>
    <dxf>
      <fill>
        <patternFill patternType="solid">
          <fgColor rgb="FFFD7B7B"/>
          <bgColor rgb="FFFD7B7B"/>
        </patternFill>
      </fill>
    </dxf>
    <dxf>
      <fill>
        <patternFill patternType="solid">
          <fgColor theme="5" tint="0.39994506668294322"/>
          <bgColor theme="5" tint="0.39994506668294322"/>
        </patternFill>
      </fill>
    </dxf>
    <dxf>
      <fill>
        <patternFill patternType="solid">
          <fgColor theme="9" tint="0.59996337778862885"/>
          <bgColor theme="9" tint="0.59996337778862885"/>
        </patternFill>
      </fill>
    </dxf>
    <dxf>
      <fill>
        <patternFill patternType="solid">
          <fgColor rgb="FFFD7B7B"/>
          <bgColor rgb="FFFD7B7B"/>
        </patternFill>
      </fill>
    </dxf>
    <dxf>
      <fill>
        <patternFill patternType="solid">
          <fgColor rgb="FFFFCCFF"/>
          <bgColor rgb="FFFFCCFF"/>
        </patternFill>
      </fill>
    </dxf>
    <dxf>
      <fill>
        <patternFill patternType="solid">
          <fgColor rgb="FFFFC000"/>
          <bgColor rgb="FFFFC00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theme="5" tint="0.39994506668294322"/>
          <bgColor theme="5" tint="0.39994506668294322"/>
        </patternFill>
      </fill>
    </dxf>
    <dxf>
      <fill>
        <patternFill patternType="solid">
          <fgColor theme="9" tint="0.59996337778862885"/>
          <bgColor theme="9" tint="0.59996337778862885"/>
        </patternFill>
      </fill>
    </dxf>
    <dxf>
      <fill>
        <patternFill patternType="solid">
          <fgColor rgb="FFFD7B7B"/>
          <bgColor rgb="FFFD7B7B"/>
        </patternFill>
      </fill>
    </dxf>
    <dxf>
      <fill>
        <patternFill patternType="solid">
          <fgColor rgb="FFFFCCFF"/>
          <bgColor rgb="FFFFCCFF"/>
        </patternFill>
      </fill>
    </dxf>
    <dxf>
      <fill>
        <patternFill patternType="solid">
          <fgColor rgb="FFFFC000"/>
          <bgColor rgb="FFFFC000"/>
        </patternFill>
      </fill>
    </dxf>
    <dxf>
      <fill>
        <patternFill patternType="solid">
          <fgColor rgb="FFFFCCFF"/>
          <bgColor rgb="FFFFCCFF"/>
        </patternFill>
      </fill>
    </dxf>
    <dxf>
      <fill>
        <patternFill patternType="solid">
          <fgColor rgb="FFFFC000"/>
          <bgColor rgb="FFFFC000"/>
        </patternFill>
      </fill>
    </dxf>
    <dxf>
      <font>
        <color auto="1"/>
      </font>
      <fill>
        <patternFill>
          <bgColor theme="6" tint="0.79998168889431442"/>
        </patternFill>
      </fill>
    </dxf>
    <dxf>
      <font>
        <color auto="1"/>
      </font>
      <fill>
        <patternFill>
          <bgColor theme="5" tint="0.79998168889431442"/>
        </patternFill>
      </fill>
    </dxf>
    <dxf>
      <font>
        <color auto="1"/>
      </font>
      <fill>
        <patternFill>
          <bgColor theme="6" tint="0.79998168889431442"/>
        </patternFill>
      </fill>
    </dxf>
    <dxf>
      <font>
        <color auto="1"/>
      </font>
      <fill>
        <patternFill>
          <bgColor theme="9" tint="0.79998168889431442"/>
        </patternFill>
      </fill>
    </dxf>
    <dxf>
      <fill>
        <patternFill>
          <bgColor theme="0" tint="-4.9989318521683403E-2"/>
        </patternFill>
      </fill>
    </dxf>
    <dxf>
      <fill>
        <patternFill>
          <bgColor theme="9" tint="0.79998168889431442"/>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gray0625">
          <fgColor theme="0"/>
          <bgColor theme="0"/>
        </patternFill>
      </fill>
    </dxf>
    <dxf>
      <fill>
        <patternFill patternType="gray0625">
          <fgColor theme="0"/>
          <bgColor theme="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theme="5" tint="0.39994506668294322"/>
          <bgColor theme="5" tint="0.39994506668294322"/>
        </patternFill>
      </fill>
    </dxf>
    <dxf>
      <fill>
        <patternFill patternType="solid">
          <fgColor rgb="FFFD7B7B"/>
          <bgColor rgb="FFFD7B7B"/>
        </patternFill>
      </fill>
    </dxf>
    <dxf>
      <fill>
        <patternFill patternType="solid">
          <fgColor theme="9" tint="0.59996337778862885"/>
          <bgColor theme="9" tint="0.59996337778862885"/>
        </patternFill>
      </fill>
    </dxf>
    <dxf>
      <fill>
        <patternFill patternType="solid">
          <fgColor rgb="FFFFCCFF"/>
          <bgColor rgb="FFFFCCFF"/>
        </patternFill>
      </fill>
    </dxf>
    <dxf>
      <fill>
        <patternFill patternType="solid">
          <fgColor rgb="FFFFC000"/>
          <bgColor rgb="FFFFC000"/>
        </patternFill>
      </fill>
    </dxf>
    <dxf>
      <font>
        <color auto="1"/>
      </font>
      <fill>
        <patternFill>
          <bgColor theme="5" tint="0.79998168889431442"/>
        </patternFill>
      </fill>
    </dxf>
    <dxf>
      <font>
        <color auto="1"/>
      </font>
      <fill>
        <patternFill>
          <bgColor theme="6" tint="0.79998168889431442"/>
        </patternFill>
      </fill>
    </dxf>
    <dxf>
      <font>
        <color auto="1"/>
      </font>
      <fill>
        <patternFill>
          <bgColor theme="9" tint="0.79998168889431442"/>
        </patternFill>
      </fill>
    </dxf>
    <dxf>
      <font>
        <color auto="1"/>
      </font>
      <fill>
        <patternFill>
          <bgColor theme="6" tint="0.79998168889431442"/>
        </patternFill>
      </fill>
    </dxf>
    <dxf>
      <fill>
        <patternFill>
          <bgColor rgb="FFFFD757"/>
        </patternFill>
      </fill>
    </dxf>
    <dxf>
      <fill>
        <patternFill>
          <bgColor theme="0" tint="-4.9989318521683403E-2"/>
        </patternFill>
      </fill>
    </dxf>
    <dxf>
      <fill>
        <patternFill patternType="solid">
          <fgColor rgb="FFFFCCFF"/>
          <bgColor rgb="FFFFCCFF"/>
        </patternFill>
      </fill>
    </dxf>
    <dxf>
      <fill>
        <patternFill patternType="solid">
          <fgColor rgb="FFFFC000"/>
          <bgColor rgb="FFFFC000"/>
        </patternFill>
      </fill>
    </dxf>
    <dxf>
      <fill>
        <patternFill patternType="gray0625"/>
      </fill>
    </dxf>
    <dxf>
      <fill>
        <patternFill patternType="gray0625"/>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gray0625">
          <fgColor theme="0"/>
          <bgColor theme="0"/>
        </patternFill>
      </fill>
    </dxf>
    <dxf>
      <fill>
        <patternFill patternType="solid">
          <fgColor rgb="FFFFCCFF"/>
          <bgColor rgb="FFFFCCFF"/>
        </patternFill>
      </fill>
    </dxf>
    <dxf>
      <fill>
        <patternFill patternType="solid">
          <fgColor rgb="FFFFC000"/>
          <bgColor rgb="FFFFC000"/>
        </patternFill>
      </fill>
    </dxf>
    <dxf>
      <font>
        <color auto="1"/>
      </font>
      <fill>
        <patternFill>
          <bgColor theme="5" tint="0.79998168889431442"/>
        </patternFill>
      </fill>
    </dxf>
    <dxf>
      <font>
        <color auto="1"/>
      </font>
      <fill>
        <patternFill>
          <bgColor theme="6" tint="0.79998168889431442"/>
        </patternFill>
      </fill>
    </dxf>
    <dxf>
      <fill>
        <patternFill>
          <bgColor rgb="FFFFDB69"/>
        </patternFill>
      </fill>
    </dxf>
    <dxf>
      <fill>
        <patternFill>
          <bgColor theme="0" tint="-4.9989318521683403E-2"/>
        </patternFill>
      </fill>
    </dxf>
    <dxf>
      <fill>
        <patternFill patternType="solid">
          <fgColor rgb="FFFFCCFF"/>
          <bgColor rgb="FFFFCCFF"/>
        </patternFill>
      </fill>
    </dxf>
    <dxf>
      <fill>
        <patternFill patternType="solid">
          <fgColor rgb="FFFFC000"/>
          <bgColor rgb="FFFFC000"/>
        </patternFill>
      </fill>
    </dxf>
    <dxf>
      <fill>
        <patternFill patternType="gray0625">
          <fgColor theme="0"/>
          <bgColor theme="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C000"/>
          <bgColor rgb="FFFFC000"/>
        </patternFill>
      </fill>
    </dxf>
    <dxf>
      <fill>
        <patternFill patternType="solid">
          <fgColor rgb="FFFFCCFF"/>
          <bgColor rgb="FFFFCCFF"/>
        </patternFill>
      </fill>
    </dxf>
    <dxf>
      <font>
        <color auto="1"/>
      </font>
      <fill>
        <patternFill>
          <bgColor theme="5" tint="0.79998168889431442"/>
        </patternFill>
      </fill>
    </dxf>
    <dxf>
      <font>
        <color auto="1"/>
      </font>
      <fill>
        <patternFill>
          <bgColor theme="6" tint="0.79998168889431442"/>
        </patternFill>
      </fill>
    </dxf>
    <dxf>
      <font>
        <color auto="1"/>
      </font>
      <fill>
        <patternFill>
          <bgColor rgb="FFFFFF99"/>
        </patternFill>
      </fill>
    </dxf>
    <dxf>
      <font>
        <color auto="1"/>
      </font>
      <fill>
        <patternFill>
          <bgColor theme="9" tint="0.79998168889431442"/>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ill>
        <patternFill patternType="gray0625">
          <fgColor theme="0"/>
          <bgColor theme="0"/>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ill>
        <patternFill patternType="gray0625">
          <fgColor theme="0"/>
          <bgColor theme="0"/>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ill>
        <patternFill patternType="gray0625">
          <fgColor theme="0"/>
          <bgColor theme="0"/>
        </patternFill>
      </fill>
    </dxf>
    <dxf>
      <fill>
        <patternFill patternType="gray0625">
          <fgColor theme="0"/>
          <bgColor theme="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gray0625">
          <fgColor theme="0"/>
          <bgColor theme="0"/>
        </patternFill>
      </fill>
    </dxf>
    <dxf>
      <fill>
        <patternFill patternType="gray0625"/>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ill>
        <patternFill patternType="gray0625"/>
      </fill>
    </dxf>
    <dxf>
      <font>
        <color rgb="FF006100"/>
      </font>
      <fill>
        <patternFill patternType="solid">
          <fgColor rgb="FFC6EFCE"/>
          <bgColor rgb="FFC6EFCE"/>
        </patternFill>
      </fill>
    </dxf>
    <dxf>
      <fill>
        <patternFill patternType="gray0625">
          <fgColor theme="0"/>
          <bgColor theme="0"/>
        </patternFill>
      </fill>
    </dxf>
    <dxf>
      <fill>
        <patternFill patternType="gray0625">
          <fgColor theme="0"/>
          <bgColor theme="0"/>
        </patternFill>
      </fill>
    </dxf>
    <dxf>
      <fill>
        <patternFill patternType="gray0625">
          <fgColor theme="0"/>
          <bgColor theme="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gray0625">
          <fgColor theme="0"/>
          <bgColor theme="0"/>
        </patternFill>
      </fill>
    </dxf>
    <dxf>
      <fill>
        <patternFill patternType="gray0625">
          <fgColor theme="0"/>
          <bgColor theme="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gray0625">
          <fgColor theme="0"/>
          <bgColor theme="0"/>
        </patternFill>
      </fill>
    </dxf>
    <dxf>
      <font>
        <color rgb="FF006100"/>
      </font>
      <fill>
        <patternFill patternType="solid">
          <fgColor rgb="FFC6EFCE"/>
          <bgColor rgb="FFC6EFCE"/>
        </patternFill>
      </fill>
    </dxf>
    <dxf>
      <fill>
        <patternFill patternType="gray0625">
          <fgColor theme="0"/>
          <bgColor theme="0"/>
        </patternFill>
      </fill>
    </dxf>
    <dxf>
      <font>
        <color rgb="FF9C0006"/>
      </font>
      <fill>
        <patternFill patternType="solid">
          <fgColor rgb="FFFFC7CE"/>
          <bgColor rgb="FFFFC7CE"/>
        </patternFill>
      </fill>
    </dxf>
    <dxf>
      <fill>
        <patternFill patternType="gray0625">
          <fgColor theme="0"/>
          <bgColor theme="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gray0625">
          <fgColor theme="0"/>
          <bgColor theme="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ill>
        <patternFill patternType="gray0625">
          <fgColor theme="0"/>
          <bgColor theme="0"/>
        </patternFill>
      </fill>
    </dxf>
    <dxf>
      <font>
        <color rgb="FF006100"/>
      </font>
      <fill>
        <patternFill patternType="solid">
          <fgColor rgb="FFC6EFCE"/>
          <bgColor rgb="FFC6EFCE"/>
        </patternFill>
      </fill>
    </dxf>
    <dxf>
      <font>
        <color auto="1"/>
      </font>
      <fill>
        <patternFill>
          <fgColor rgb="FF00B050"/>
          <bgColor theme="6" tint="0.79998168889431442"/>
        </patternFill>
      </fill>
    </dxf>
    <dxf>
      <font>
        <color auto="1"/>
      </font>
      <fill>
        <patternFill>
          <bgColor theme="5" tint="0.79998168889431442"/>
        </patternFill>
      </fill>
    </dxf>
    <dxf>
      <fill>
        <patternFill patternType="solid">
          <fgColor theme="5" tint="0.39994506668294322"/>
          <bgColor theme="5" tint="0.39994506668294322"/>
        </patternFill>
      </fill>
    </dxf>
    <dxf>
      <fill>
        <patternFill patternType="solid">
          <fgColor rgb="FFFD7B7B"/>
          <bgColor rgb="FFFD7B7B"/>
        </patternFill>
      </fill>
    </dxf>
    <dxf>
      <fill>
        <patternFill patternType="solid">
          <fgColor theme="9" tint="0.59996337778862885"/>
          <bgColor theme="9" tint="0.59996337778862885"/>
        </patternFill>
      </fill>
    </dxf>
    <dxf>
      <fill>
        <patternFill patternType="solid">
          <fgColor rgb="FFFD7B7B"/>
          <bgColor rgb="FFFD7B7B"/>
        </patternFill>
      </fill>
    </dxf>
    <dxf>
      <fill>
        <patternFill patternType="solid">
          <fgColor theme="5" tint="0.39994506668294322"/>
          <bgColor theme="5" tint="0.39994506668294322"/>
        </patternFill>
      </fill>
    </dxf>
    <dxf>
      <fill>
        <patternFill patternType="solid">
          <fgColor theme="9" tint="0.59996337778862885"/>
          <bgColor theme="9" tint="0.59996337778862885"/>
        </patternFill>
      </fill>
    </dxf>
    <dxf>
      <fill>
        <patternFill patternType="solid">
          <fgColor theme="5" tint="0.39994506668294322"/>
          <bgColor theme="5" tint="0.39994506668294322"/>
        </patternFill>
      </fill>
    </dxf>
    <dxf>
      <fill>
        <patternFill patternType="solid">
          <fgColor theme="9" tint="0.59996337778862885"/>
          <bgColor theme="9" tint="0.59996337778862885"/>
        </patternFill>
      </fill>
    </dxf>
    <dxf>
      <fill>
        <patternFill patternType="solid">
          <fgColor rgb="FFFD7B7B"/>
          <bgColor rgb="FFFD7B7B"/>
        </patternFill>
      </fill>
    </dxf>
    <dxf>
      <fill>
        <patternFill patternType="solid">
          <fgColor theme="9" tint="0.59996337778862885"/>
          <bgColor theme="9" tint="0.59996337778862885"/>
        </patternFill>
      </fill>
    </dxf>
    <dxf>
      <fill>
        <patternFill patternType="solid">
          <fgColor rgb="FFFD7B7B"/>
          <bgColor rgb="FFFD7B7B"/>
        </patternFill>
      </fill>
    </dxf>
    <dxf>
      <fill>
        <patternFill patternType="solid">
          <fgColor theme="5" tint="0.39994506668294322"/>
          <bgColor theme="5" tint="0.39994506668294322"/>
        </patternFill>
      </fill>
    </dxf>
    <dxf>
      <fill>
        <patternFill patternType="solid">
          <fgColor rgb="FFFFC000"/>
          <bgColor rgb="FFFFC000"/>
        </patternFill>
      </fill>
    </dxf>
    <dxf>
      <fill>
        <patternFill patternType="solid">
          <fgColor rgb="FFFFCCFF"/>
          <bgColor rgb="FFFFCCFF"/>
        </patternFill>
      </fill>
    </dxf>
    <dxf>
      <fill>
        <patternFill patternType="solid">
          <fgColor rgb="FFFFCCFF"/>
          <bgColor rgb="FFFFCCFF"/>
        </patternFill>
      </fill>
    </dxf>
    <dxf>
      <fill>
        <patternFill patternType="solid">
          <fgColor rgb="FFFFC000"/>
          <bgColor rgb="FFFFC000"/>
        </patternFill>
      </fill>
    </dxf>
    <dxf>
      <fill>
        <patternFill patternType="solid">
          <fgColor rgb="FFFFCCFF"/>
          <bgColor rgb="FFFFCCFF"/>
        </patternFill>
      </fill>
    </dxf>
    <dxf>
      <fill>
        <patternFill patternType="solid">
          <fgColor rgb="FFFFC000"/>
          <bgColor rgb="FFFFC000"/>
        </patternFill>
      </fill>
    </dxf>
    <dxf>
      <fill>
        <patternFill patternType="solid">
          <fgColor rgb="FFFFC000"/>
          <bgColor rgb="FFFFC000"/>
        </patternFill>
      </fill>
    </dxf>
    <dxf>
      <fill>
        <patternFill patternType="solid">
          <fgColor rgb="FFFFCCFF"/>
          <bgColor rgb="FFFFCC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gray0625">
          <fgColor theme="0"/>
          <bgColor theme="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gray0625">
          <fgColor theme="0"/>
          <bgColor theme="0"/>
        </patternFill>
      </fill>
    </dxf>
    <dxf>
      <fill>
        <patternFill patternType="gray0625"/>
      </fill>
    </dxf>
    <dxf>
      <fill>
        <patternFill patternType="gray0625">
          <fgColor theme="0"/>
          <bgColor theme="0"/>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ill>
        <patternFill patternType="gray0625">
          <fgColor theme="0"/>
          <bgColor theme="0"/>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ill>
        <patternFill patternType="gray0625">
          <fgColor theme="0"/>
          <bgColor theme="0"/>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gray0625">
          <fgColor theme="0"/>
          <bgColor theme="0"/>
        </patternFill>
      </fill>
    </dxf>
    <dxf>
      <fill>
        <patternFill patternType="gray0625"/>
      </fill>
    </dxf>
    <dxf>
      <font>
        <color rgb="FF006100"/>
      </font>
      <fill>
        <patternFill patternType="solid">
          <fgColor rgb="FFC6EFCE"/>
          <bgColor rgb="FFC6EFCE"/>
        </patternFill>
      </fill>
    </dxf>
    <dxf>
      <font>
        <color rgb="FF9C0006"/>
      </font>
      <fill>
        <patternFill patternType="solid">
          <fgColor rgb="FFFFC7CE"/>
          <bgColor rgb="FFFFC7CE"/>
        </patternFill>
      </fill>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s>
  <tableStyles count="0" defaultTableStyle="TableStyleMedium2" defaultPivotStyle="PivotStyleLight16"/>
  <colors>
    <mruColors>
      <color rgb="FFFFFF99"/>
      <color rgb="FFFFE9A3"/>
      <color rgb="FFFFD757"/>
      <color rgb="FFFFDB69"/>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722952063779183"/>
          <c:y val="0.13445912755718228"/>
          <c:w val="0.41531289616708994"/>
          <c:h val="0.81533478137876225"/>
        </c:manualLayout>
      </c:layout>
      <c:radarChart>
        <c:radarStyle val="filled"/>
        <c:varyColors val="0"/>
        <c:ser>
          <c:idx val="1"/>
          <c:order val="0"/>
          <c:tx>
            <c:strRef>
              <c:f>Résultats!$A$99</c:f>
              <c:strCache>
                <c:ptCount val="1"/>
                <c:pt idx="0">
                  <c:v>Vert</c:v>
                </c:pt>
              </c:strCache>
            </c:strRef>
          </c:tx>
          <c:spPr>
            <a:solidFill>
              <a:srgbClr val="00B050"/>
            </a:solidFill>
            <a:ln>
              <a:noFill/>
            </a:ln>
            <a:effectLst/>
          </c:spPr>
          <c:cat>
            <c:strRef>
              <c:f>Résultats!$G$100:$G$104</c:f>
              <c:strCache>
                <c:ptCount val="5"/>
                <c:pt idx="0">
                  <c:v>DEMANDE</c:v>
                </c:pt>
                <c:pt idx="1">
                  <c:v>RÉCEPTION / STOCKAGE</c:v>
                </c:pt>
                <c:pt idx="2">
                  <c:v>DÉLIVRANCE / TRANSPORT</c:v>
                </c:pt>
                <c:pt idx="3">
                  <c:v>POSE DMI</c:v>
                </c:pt>
                <c:pt idx="4">
                  <c:v>INFORMATION PATIENT</c:v>
                </c:pt>
              </c:strCache>
            </c:strRef>
          </c:cat>
          <c:val>
            <c:numRef>
              <c:f>Résultats!$A$100:$A$104</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0-E781-40D4-948C-B6D8945DAF28}"/>
            </c:ext>
          </c:extLst>
        </c:ser>
        <c:ser>
          <c:idx val="2"/>
          <c:order val="1"/>
          <c:tx>
            <c:strRef>
              <c:f>Résultats!$B$99</c:f>
              <c:strCache>
                <c:ptCount val="1"/>
                <c:pt idx="0">
                  <c:v>vert clair</c:v>
                </c:pt>
              </c:strCache>
            </c:strRef>
          </c:tx>
          <c:spPr>
            <a:solidFill>
              <a:schemeClr val="accent3">
                <a:lumMod val="40000"/>
                <a:lumOff val="60000"/>
              </a:schemeClr>
            </a:solidFill>
            <a:ln>
              <a:noFill/>
            </a:ln>
            <a:effectLst/>
          </c:spPr>
          <c:cat>
            <c:strRef>
              <c:f>Résultats!$G$100:$G$104</c:f>
              <c:strCache>
                <c:ptCount val="5"/>
                <c:pt idx="0">
                  <c:v>DEMANDE</c:v>
                </c:pt>
                <c:pt idx="1">
                  <c:v>RÉCEPTION / STOCKAGE</c:v>
                </c:pt>
                <c:pt idx="2">
                  <c:v>DÉLIVRANCE / TRANSPORT</c:v>
                </c:pt>
                <c:pt idx="3">
                  <c:v>POSE DMI</c:v>
                </c:pt>
                <c:pt idx="4">
                  <c:v>INFORMATION PATIENT</c:v>
                </c:pt>
              </c:strCache>
            </c:strRef>
          </c:cat>
          <c:val>
            <c:numRef>
              <c:f>Résultats!$B$100:$B$104</c:f>
              <c:numCache>
                <c:formatCode>0%</c:formatCode>
                <c:ptCount val="5"/>
                <c:pt idx="0">
                  <c:v>0.8</c:v>
                </c:pt>
                <c:pt idx="1">
                  <c:v>0.8</c:v>
                </c:pt>
                <c:pt idx="2">
                  <c:v>0.8</c:v>
                </c:pt>
                <c:pt idx="3">
                  <c:v>0.8</c:v>
                </c:pt>
                <c:pt idx="4">
                  <c:v>0.8</c:v>
                </c:pt>
              </c:numCache>
            </c:numRef>
          </c:val>
          <c:extLst>
            <c:ext xmlns:c16="http://schemas.microsoft.com/office/drawing/2014/chart" uri="{C3380CC4-5D6E-409C-BE32-E72D297353CC}">
              <c16:uniqueId val="{00000001-E781-40D4-948C-B6D8945DAF28}"/>
            </c:ext>
          </c:extLst>
        </c:ser>
        <c:ser>
          <c:idx val="0"/>
          <c:order val="2"/>
          <c:tx>
            <c:strRef>
              <c:f>Résultats!$C$99</c:f>
              <c:strCache>
                <c:ptCount val="1"/>
                <c:pt idx="0">
                  <c:v>jaune</c:v>
                </c:pt>
              </c:strCache>
            </c:strRef>
          </c:tx>
          <c:spPr>
            <a:solidFill>
              <a:srgbClr val="FFFF00"/>
            </a:solidFill>
            <a:ln w="25400">
              <a:noFill/>
            </a:ln>
            <a:effectLst/>
          </c:spPr>
          <c:cat>
            <c:strRef>
              <c:f>Résultats!$G$100:$G$104</c:f>
              <c:strCache>
                <c:ptCount val="5"/>
                <c:pt idx="0">
                  <c:v>DEMANDE</c:v>
                </c:pt>
                <c:pt idx="1">
                  <c:v>RÉCEPTION / STOCKAGE</c:v>
                </c:pt>
                <c:pt idx="2">
                  <c:v>DÉLIVRANCE / TRANSPORT</c:v>
                </c:pt>
                <c:pt idx="3">
                  <c:v>POSE DMI</c:v>
                </c:pt>
                <c:pt idx="4">
                  <c:v>INFORMATION PATIENT</c:v>
                </c:pt>
              </c:strCache>
            </c:strRef>
          </c:cat>
          <c:val>
            <c:numRef>
              <c:f>Résultats!$C$100:$C$104</c:f>
              <c:numCache>
                <c:formatCode>0%</c:formatCode>
                <c:ptCount val="5"/>
                <c:pt idx="0">
                  <c:v>0.6</c:v>
                </c:pt>
                <c:pt idx="1">
                  <c:v>0.6</c:v>
                </c:pt>
                <c:pt idx="2">
                  <c:v>0.6</c:v>
                </c:pt>
                <c:pt idx="3">
                  <c:v>0.6</c:v>
                </c:pt>
                <c:pt idx="4">
                  <c:v>0.6</c:v>
                </c:pt>
              </c:numCache>
            </c:numRef>
          </c:val>
          <c:extLst>
            <c:ext xmlns:c16="http://schemas.microsoft.com/office/drawing/2014/chart" uri="{C3380CC4-5D6E-409C-BE32-E72D297353CC}">
              <c16:uniqueId val="{00000000-B4D7-4600-9CC4-DD364E86AAC0}"/>
            </c:ext>
          </c:extLst>
        </c:ser>
        <c:ser>
          <c:idx val="3"/>
          <c:order val="3"/>
          <c:tx>
            <c:strRef>
              <c:f>Résultats!$D$99</c:f>
              <c:strCache>
                <c:ptCount val="1"/>
                <c:pt idx="0">
                  <c:v>Orange</c:v>
                </c:pt>
              </c:strCache>
            </c:strRef>
          </c:tx>
          <c:spPr>
            <a:solidFill>
              <a:srgbClr val="FFC000"/>
            </a:solidFill>
            <a:ln>
              <a:noFill/>
            </a:ln>
            <a:effectLst/>
          </c:spPr>
          <c:cat>
            <c:strRef>
              <c:f>Résultats!$G$100:$G$104</c:f>
              <c:strCache>
                <c:ptCount val="5"/>
                <c:pt idx="0">
                  <c:v>DEMANDE</c:v>
                </c:pt>
                <c:pt idx="1">
                  <c:v>RÉCEPTION / STOCKAGE</c:v>
                </c:pt>
                <c:pt idx="2">
                  <c:v>DÉLIVRANCE / TRANSPORT</c:v>
                </c:pt>
                <c:pt idx="3">
                  <c:v>POSE DMI</c:v>
                </c:pt>
                <c:pt idx="4">
                  <c:v>INFORMATION PATIENT</c:v>
                </c:pt>
              </c:strCache>
            </c:strRef>
          </c:cat>
          <c:val>
            <c:numRef>
              <c:f>Résultats!$D$100:$D$104</c:f>
              <c:numCache>
                <c:formatCode>0%</c:formatCode>
                <c:ptCount val="5"/>
                <c:pt idx="0">
                  <c:v>0.4</c:v>
                </c:pt>
                <c:pt idx="1">
                  <c:v>0.4</c:v>
                </c:pt>
                <c:pt idx="2">
                  <c:v>0.4</c:v>
                </c:pt>
                <c:pt idx="3">
                  <c:v>0.4</c:v>
                </c:pt>
                <c:pt idx="4">
                  <c:v>0.4</c:v>
                </c:pt>
              </c:numCache>
            </c:numRef>
          </c:val>
          <c:extLst>
            <c:ext xmlns:c16="http://schemas.microsoft.com/office/drawing/2014/chart" uri="{C3380CC4-5D6E-409C-BE32-E72D297353CC}">
              <c16:uniqueId val="{00000002-E781-40D4-948C-B6D8945DAF28}"/>
            </c:ext>
          </c:extLst>
        </c:ser>
        <c:ser>
          <c:idx val="4"/>
          <c:order val="4"/>
          <c:tx>
            <c:strRef>
              <c:f>Résultats!$E$99</c:f>
              <c:strCache>
                <c:ptCount val="1"/>
                <c:pt idx="0">
                  <c:v>Rouge</c:v>
                </c:pt>
              </c:strCache>
            </c:strRef>
          </c:tx>
          <c:spPr>
            <a:solidFill>
              <a:srgbClr val="FF0000"/>
            </a:solidFill>
            <a:ln>
              <a:noFill/>
            </a:ln>
            <a:effectLst/>
          </c:spPr>
          <c:cat>
            <c:strRef>
              <c:f>Résultats!$G$100:$G$104</c:f>
              <c:strCache>
                <c:ptCount val="5"/>
                <c:pt idx="0">
                  <c:v>DEMANDE</c:v>
                </c:pt>
                <c:pt idx="1">
                  <c:v>RÉCEPTION / STOCKAGE</c:v>
                </c:pt>
                <c:pt idx="2">
                  <c:v>DÉLIVRANCE / TRANSPORT</c:v>
                </c:pt>
                <c:pt idx="3">
                  <c:v>POSE DMI</c:v>
                </c:pt>
                <c:pt idx="4">
                  <c:v>INFORMATION PATIENT</c:v>
                </c:pt>
              </c:strCache>
            </c:strRef>
          </c:cat>
          <c:val>
            <c:numRef>
              <c:f>Résultats!$E$100:$E$104</c:f>
              <c:numCache>
                <c:formatCode>0%</c:formatCode>
                <c:ptCount val="5"/>
                <c:pt idx="0">
                  <c:v>0.2</c:v>
                </c:pt>
                <c:pt idx="1">
                  <c:v>0.2</c:v>
                </c:pt>
                <c:pt idx="2">
                  <c:v>0.2</c:v>
                </c:pt>
                <c:pt idx="3">
                  <c:v>0.2</c:v>
                </c:pt>
                <c:pt idx="4">
                  <c:v>0.2</c:v>
                </c:pt>
              </c:numCache>
            </c:numRef>
          </c:val>
          <c:extLst>
            <c:ext xmlns:c16="http://schemas.microsoft.com/office/drawing/2014/chart" uri="{C3380CC4-5D6E-409C-BE32-E72D297353CC}">
              <c16:uniqueId val="{00000003-E781-40D4-948C-B6D8945DAF28}"/>
            </c:ext>
          </c:extLst>
        </c:ser>
        <c:ser>
          <c:idx val="5"/>
          <c:order val="5"/>
          <c:tx>
            <c:strRef>
              <c:f>Résultats!$I$99</c:f>
              <c:strCache>
                <c:ptCount val="1"/>
                <c:pt idx="0">
                  <c:v>Résultat</c:v>
                </c:pt>
              </c:strCache>
            </c:strRef>
          </c:tx>
          <c:spPr>
            <a:noFill/>
            <a:ln w="25400">
              <a:solidFill>
                <a:sysClr val="windowText" lastClr="000000"/>
              </a:solidFill>
            </a:ln>
            <a:effectLst/>
          </c:spPr>
          <c:cat>
            <c:strRef>
              <c:f>Résultats!$G$100:$G$104</c:f>
              <c:strCache>
                <c:ptCount val="5"/>
                <c:pt idx="0">
                  <c:v>DEMANDE</c:v>
                </c:pt>
                <c:pt idx="1">
                  <c:v>RÉCEPTION / STOCKAGE</c:v>
                </c:pt>
                <c:pt idx="2">
                  <c:v>DÉLIVRANCE / TRANSPORT</c:v>
                </c:pt>
                <c:pt idx="3">
                  <c:v>POSE DMI</c:v>
                </c:pt>
                <c:pt idx="4">
                  <c:v>INFORMATION PATIENT</c:v>
                </c:pt>
              </c:strCache>
            </c:strRef>
          </c:cat>
          <c:val>
            <c:numRef>
              <c:f>Résultats!$I$100:$I$104</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4-E781-40D4-948C-B6D8945DAF28}"/>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9912103657941819"/>
          <c:y val="0.12159753629051916"/>
          <c:w val="0.45632792544669354"/>
          <c:h val="0.70735738570137796"/>
        </c:manualLayout>
      </c:layout>
      <c:radarChart>
        <c:radarStyle val="filled"/>
        <c:varyColors val="0"/>
        <c:ser>
          <c:idx val="1"/>
          <c:order val="0"/>
          <c:tx>
            <c:strRef>
              <c:f>Résultats!$A$99</c:f>
              <c:strCache>
                <c:ptCount val="1"/>
                <c:pt idx="0">
                  <c:v>Vert</c:v>
                </c:pt>
              </c:strCache>
            </c:strRef>
          </c:tx>
          <c:spPr>
            <a:solidFill>
              <a:srgbClr val="00B050"/>
            </a:solidFill>
            <a:ln>
              <a:noFill/>
            </a:ln>
            <a:effectLst/>
          </c:spPr>
          <c:cat>
            <c:strRef>
              <c:f>Résultats!$M$100:$M$104</c:f>
              <c:strCache>
                <c:ptCount val="5"/>
                <c:pt idx="0">
                  <c:v>DEMANDE</c:v>
                </c:pt>
                <c:pt idx="1">
                  <c:v>RÉCEPTION / STOCKAGE</c:v>
                </c:pt>
                <c:pt idx="2">
                  <c:v>DÉLIVRANCE / TRANSPORT</c:v>
                </c:pt>
                <c:pt idx="3">
                  <c:v>POSE DMI</c:v>
                </c:pt>
                <c:pt idx="4">
                  <c:v>INFORMATION PATIENT</c:v>
                </c:pt>
              </c:strCache>
            </c:strRef>
          </c:cat>
          <c:val>
            <c:numRef>
              <c:f>Résultats!$A$115:$A$119</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0-F5B3-4C54-9B39-B82890F6E592}"/>
            </c:ext>
          </c:extLst>
        </c:ser>
        <c:ser>
          <c:idx val="2"/>
          <c:order val="1"/>
          <c:tx>
            <c:strRef>
              <c:f>Résultats!$B$99</c:f>
              <c:strCache>
                <c:ptCount val="1"/>
                <c:pt idx="0">
                  <c:v>vert clair</c:v>
                </c:pt>
              </c:strCache>
            </c:strRef>
          </c:tx>
          <c:spPr>
            <a:solidFill>
              <a:schemeClr val="accent3">
                <a:lumMod val="40000"/>
                <a:lumOff val="60000"/>
              </a:schemeClr>
            </a:solidFill>
            <a:ln>
              <a:noFill/>
            </a:ln>
            <a:effectLst/>
          </c:spPr>
          <c:cat>
            <c:strRef>
              <c:f>Résultats!$M$100:$M$104</c:f>
              <c:strCache>
                <c:ptCount val="5"/>
                <c:pt idx="0">
                  <c:v>DEMANDE</c:v>
                </c:pt>
                <c:pt idx="1">
                  <c:v>RÉCEPTION / STOCKAGE</c:v>
                </c:pt>
                <c:pt idx="2">
                  <c:v>DÉLIVRANCE / TRANSPORT</c:v>
                </c:pt>
                <c:pt idx="3">
                  <c:v>POSE DMI</c:v>
                </c:pt>
                <c:pt idx="4">
                  <c:v>INFORMATION PATIENT</c:v>
                </c:pt>
              </c:strCache>
            </c:strRef>
          </c:cat>
          <c:val>
            <c:numRef>
              <c:f>Résultats!$B$115:$B$119</c:f>
              <c:numCache>
                <c:formatCode>0%</c:formatCode>
                <c:ptCount val="5"/>
                <c:pt idx="0">
                  <c:v>0.8</c:v>
                </c:pt>
                <c:pt idx="1">
                  <c:v>0.8</c:v>
                </c:pt>
                <c:pt idx="2">
                  <c:v>0.8</c:v>
                </c:pt>
                <c:pt idx="3">
                  <c:v>0.8</c:v>
                </c:pt>
                <c:pt idx="4">
                  <c:v>0.8</c:v>
                </c:pt>
              </c:numCache>
            </c:numRef>
          </c:val>
          <c:extLst>
            <c:ext xmlns:c16="http://schemas.microsoft.com/office/drawing/2014/chart" uri="{C3380CC4-5D6E-409C-BE32-E72D297353CC}">
              <c16:uniqueId val="{00000001-F5B3-4C54-9B39-B82890F6E592}"/>
            </c:ext>
          </c:extLst>
        </c:ser>
        <c:ser>
          <c:idx val="0"/>
          <c:order val="2"/>
          <c:tx>
            <c:strRef>
              <c:f>Résultats!$C$114</c:f>
              <c:strCache>
                <c:ptCount val="1"/>
                <c:pt idx="0">
                  <c:v>jaune</c:v>
                </c:pt>
              </c:strCache>
            </c:strRef>
          </c:tx>
          <c:spPr>
            <a:solidFill>
              <a:srgbClr val="FFFF00"/>
            </a:solidFill>
            <a:ln w="25400">
              <a:noFill/>
            </a:ln>
            <a:effectLst/>
          </c:spPr>
          <c:cat>
            <c:strRef>
              <c:f>Résultats!$M$100:$M$104</c:f>
              <c:strCache>
                <c:ptCount val="5"/>
                <c:pt idx="0">
                  <c:v>DEMANDE</c:v>
                </c:pt>
                <c:pt idx="1">
                  <c:v>RÉCEPTION / STOCKAGE</c:v>
                </c:pt>
                <c:pt idx="2">
                  <c:v>DÉLIVRANCE / TRANSPORT</c:v>
                </c:pt>
                <c:pt idx="3">
                  <c:v>POSE DMI</c:v>
                </c:pt>
                <c:pt idx="4">
                  <c:v>INFORMATION PATIENT</c:v>
                </c:pt>
              </c:strCache>
            </c:strRef>
          </c:cat>
          <c:val>
            <c:numRef>
              <c:f>Résultats!$C$115:$C$119</c:f>
              <c:numCache>
                <c:formatCode>0%</c:formatCode>
                <c:ptCount val="5"/>
                <c:pt idx="0">
                  <c:v>0.6</c:v>
                </c:pt>
                <c:pt idx="1">
                  <c:v>0.6</c:v>
                </c:pt>
                <c:pt idx="2">
                  <c:v>0.6</c:v>
                </c:pt>
                <c:pt idx="3">
                  <c:v>0.6</c:v>
                </c:pt>
                <c:pt idx="4">
                  <c:v>0.6</c:v>
                </c:pt>
              </c:numCache>
            </c:numRef>
          </c:val>
          <c:extLst>
            <c:ext xmlns:c16="http://schemas.microsoft.com/office/drawing/2014/chart" uri="{C3380CC4-5D6E-409C-BE32-E72D297353CC}">
              <c16:uniqueId val="{00000000-8A9C-4089-945B-18C74355BA12}"/>
            </c:ext>
          </c:extLst>
        </c:ser>
        <c:ser>
          <c:idx val="3"/>
          <c:order val="3"/>
          <c:tx>
            <c:strRef>
              <c:f>Résultats!$D$99</c:f>
              <c:strCache>
                <c:ptCount val="1"/>
                <c:pt idx="0">
                  <c:v>Orange</c:v>
                </c:pt>
              </c:strCache>
            </c:strRef>
          </c:tx>
          <c:spPr>
            <a:solidFill>
              <a:srgbClr val="FFC000"/>
            </a:solidFill>
            <a:ln>
              <a:noFill/>
            </a:ln>
            <a:effectLst/>
          </c:spPr>
          <c:cat>
            <c:strRef>
              <c:f>Résultats!$M$100:$M$104</c:f>
              <c:strCache>
                <c:ptCount val="5"/>
                <c:pt idx="0">
                  <c:v>DEMANDE</c:v>
                </c:pt>
                <c:pt idx="1">
                  <c:v>RÉCEPTION / STOCKAGE</c:v>
                </c:pt>
                <c:pt idx="2">
                  <c:v>DÉLIVRANCE / TRANSPORT</c:v>
                </c:pt>
                <c:pt idx="3">
                  <c:v>POSE DMI</c:v>
                </c:pt>
                <c:pt idx="4">
                  <c:v>INFORMATION PATIENT</c:v>
                </c:pt>
              </c:strCache>
            </c:strRef>
          </c:cat>
          <c:val>
            <c:numRef>
              <c:f>Résultats!$D$115:$D$119</c:f>
              <c:numCache>
                <c:formatCode>0%</c:formatCode>
                <c:ptCount val="5"/>
                <c:pt idx="0">
                  <c:v>0.4</c:v>
                </c:pt>
                <c:pt idx="1">
                  <c:v>0.4</c:v>
                </c:pt>
                <c:pt idx="2">
                  <c:v>0.4</c:v>
                </c:pt>
                <c:pt idx="3">
                  <c:v>0.4</c:v>
                </c:pt>
                <c:pt idx="4">
                  <c:v>0.4</c:v>
                </c:pt>
              </c:numCache>
            </c:numRef>
          </c:val>
          <c:extLst>
            <c:ext xmlns:c16="http://schemas.microsoft.com/office/drawing/2014/chart" uri="{C3380CC4-5D6E-409C-BE32-E72D297353CC}">
              <c16:uniqueId val="{00000002-F5B3-4C54-9B39-B82890F6E592}"/>
            </c:ext>
          </c:extLst>
        </c:ser>
        <c:ser>
          <c:idx val="4"/>
          <c:order val="4"/>
          <c:tx>
            <c:strRef>
              <c:f>Résultats!$E$99</c:f>
              <c:strCache>
                <c:ptCount val="1"/>
                <c:pt idx="0">
                  <c:v>Rouge</c:v>
                </c:pt>
              </c:strCache>
            </c:strRef>
          </c:tx>
          <c:spPr>
            <a:solidFill>
              <a:srgbClr val="FF0000"/>
            </a:solidFill>
            <a:ln>
              <a:noFill/>
            </a:ln>
            <a:effectLst/>
          </c:spPr>
          <c:cat>
            <c:strRef>
              <c:f>Résultats!$M$100:$M$104</c:f>
              <c:strCache>
                <c:ptCount val="5"/>
                <c:pt idx="0">
                  <c:v>DEMANDE</c:v>
                </c:pt>
                <c:pt idx="1">
                  <c:v>RÉCEPTION / STOCKAGE</c:v>
                </c:pt>
                <c:pt idx="2">
                  <c:v>DÉLIVRANCE / TRANSPORT</c:v>
                </c:pt>
                <c:pt idx="3">
                  <c:v>POSE DMI</c:v>
                </c:pt>
                <c:pt idx="4">
                  <c:v>INFORMATION PATIENT</c:v>
                </c:pt>
              </c:strCache>
            </c:strRef>
          </c:cat>
          <c:val>
            <c:numRef>
              <c:f>Résultats!$E$115:$E$119</c:f>
              <c:numCache>
                <c:formatCode>0%</c:formatCode>
                <c:ptCount val="5"/>
                <c:pt idx="0">
                  <c:v>0.2</c:v>
                </c:pt>
                <c:pt idx="1">
                  <c:v>0.2</c:v>
                </c:pt>
                <c:pt idx="2">
                  <c:v>0.2</c:v>
                </c:pt>
                <c:pt idx="3">
                  <c:v>0.2</c:v>
                </c:pt>
                <c:pt idx="4">
                  <c:v>0.2</c:v>
                </c:pt>
              </c:numCache>
            </c:numRef>
          </c:val>
          <c:extLst>
            <c:ext xmlns:c16="http://schemas.microsoft.com/office/drawing/2014/chart" uri="{C3380CC4-5D6E-409C-BE32-E72D297353CC}">
              <c16:uniqueId val="{00000003-F5B3-4C54-9B39-B82890F6E592}"/>
            </c:ext>
          </c:extLst>
        </c:ser>
        <c:ser>
          <c:idx val="5"/>
          <c:order val="5"/>
          <c:tx>
            <c:strRef>
              <c:f>Résultats!$O$99</c:f>
              <c:strCache>
                <c:ptCount val="1"/>
                <c:pt idx="0">
                  <c:v>Résultat</c:v>
                </c:pt>
              </c:strCache>
            </c:strRef>
          </c:tx>
          <c:spPr>
            <a:noFill/>
            <a:ln w="25400">
              <a:solidFill>
                <a:sysClr val="windowText" lastClr="000000"/>
              </a:solidFill>
            </a:ln>
            <a:effectLst/>
          </c:spPr>
          <c:cat>
            <c:strRef>
              <c:f>Résultats!$M$100:$M$104</c:f>
              <c:strCache>
                <c:ptCount val="5"/>
                <c:pt idx="0">
                  <c:v>DEMANDE</c:v>
                </c:pt>
                <c:pt idx="1">
                  <c:v>RÉCEPTION / STOCKAGE</c:v>
                </c:pt>
                <c:pt idx="2">
                  <c:v>DÉLIVRANCE / TRANSPORT</c:v>
                </c:pt>
                <c:pt idx="3">
                  <c:v>POSE DMI</c:v>
                </c:pt>
                <c:pt idx="4">
                  <c:v>INFORMATION PATIENT</c:v>
                </c:pt>
              </c:strCache>
            </c:strRef>
          </c:cat>
          <c:val>
            <c:numRef>
              <c:f>Résultats!$O$100:$O$104</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4-F5B3-4C54-9B39-B82890F6E592}"/>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576589006574005"/>
          <c:y val="0.12668155046527385"/>
          <c:w val="0.52147170894912709"/>
          <c:h val="0.74763440758596156"/>
        </c:manualLayout>
      </c:layout>
      <c:radarChart>
        <c:radarStyle val="filled"/>
        <c:varyColors val="0"/>
        <c:ser>
          <c:idx val="1"/>
          <c:order val="0"/>
          <c:tx>
            <c:strRef>
              <c:f>Résultats!$A$36</c:f>
              <c:strCache>
                <c:ptCount val="1"/>
                <c:pt idx="0">
                  <c:v>Vert</c:v>
                </c:pt>
              </c:strCache>
            </c:strRef>
          </c:tx>
          <c:spPr>
            <a:solidFill>
              <a:srgbClr val="00B050"/>
            </a:solidFill>
            <a:ln>
              <a:noFill/>
            </a:ln>
            <a:effectLst/>
          </c:spPr>
          <c:cat>
            <c:strRef>
              <c:f>Résultats!$G$37:$G$40</c:f>
              <c:strCache>
                <c:ptCount val="4"/>
                <c:pt idx="0">
                  <c:v>GOUVERNANCE</c:v>
                </c:pt>
                <c:pt idx="1">
                  <c:v>QUALITE ET GESTION DES RISQUES</c:v>
                </c:pt>
                <c:pt idx="2">
                  <c:v>SYSTÈME D'INFORMATION</c:v>
                </c:pt>
                <c:pt idx="3">
                  <c:v>INFORMATION PATIENT</c:v>
                </c:pt>
              </c:strCache>
            </c:strRef>
          </c:cat>
          <c:val>
            <c:numRef>
              <c:f>Résultats!$A$37:$A$40</c:f>
              <c:numCache>
                <c:formatCode>0%</c:formatCode>
                <c:ptCount val="4"/>
                <c:pt idx="0">
                  <c:v>1</c:v>
                </c:pt>
                <c:pt idx="1">
                  <c:v>1</c:v>
                </c:pt>
                <c:pt idx="2">
                  <c:v>1</c:v>
                </c:pt>
                <c:pt idx="3">
                  <c:v>1</c:v>
                </c:pt>
              </c:numCache>
            </c:numRef>
          </c:val>
          <c:extLst>
            <c:ext xmlns:c16="http://schemas.microsoft.com/office/drawing/2014/chart" uri="{C3380CC4-5D6E-409C-BE32-E72D297353CC}">
              <c16:uniqueId val="{00000000-2CD2-4DD5-B1E7-CBB6EEAB7B83}"/>
            </c:ext>
          </c:extLst>
        </c:ser>
        <c:ser>
          <c:idx val="2"/>
          <c:order val="1"/>
          <c:tx>
            <c:strRef>
              <c:f>Résultats!$B$36</c:f>
              <c:strCache>
                <c:ptCount val="1"/>
                <c:pt idx="0">
                  <c:v>vert clair</c:v>
                </c:pt>
              </c:strCache>
            </c:strRef>
          </c:tx>
          <c:spPr>
            <a:solidFill>
              <a:srgbClr val="FFFF00"/>
            </a:solidFill>
            <a:ln>
              <a:noFill/>
            </a:ln>
            <a:effectLst/>
          </c:spPr>
          <c:cat>
            <c:strRef>
              <c:f>Résultats!$G$37:$G$40</c:f>
              <c:strCache>
                <c:ptCount val="4"/>
                <c:pt idx="0">
                  <c:v>GOUVERNANCE</c:v>
                </c:pt>
                <c:pt idx="1">
                  <c:v>QUALITE ET GESTION DES RISQUES</c:v>
                </c:pt>
                <c:pt idx="2">
                  <c:v>SYSTÈME D'INFORMATION</c:v>
                </c:pt>
                <c:pt idx="3">
                  <c:v>INFORMATION PATIENT</c:v>
                </c:pt>
              </c:strCache>
            </c:strRef>
          </c:cat>
          <c:val>
            <c:numRef>
              <c:f>Résultats!$B$37:$B$40</c:f>
              <c:numCache>
                <c:formatCode>0%</c:formatCode>
                <c:ptCount val="4"/>
                <c:pt idx="0">
                  <c:v>0.8</c:v>
                </c:pt>
                <c:pt idx="1">
                  <c:v>0.8</c:v>
                </c:pt>
                <c:pt idx="2">
                  <c:v>0.8</c:v>
                </c:pt>
                <c:pt idx="3">
                  <c:v>0.8</c:v>
                </c:pt>
              </c:numCache>
            </c:numRef>
          </c:val>
          <c:extLst>
            <c:ext xmlns:c16="http://schemas.microsoft.com/office/drawing/2014/chart" uri="{C3380CC4-5D6E-409C-BE32-E72D297353CC}">
              <c16:uniqueId val="{00000001-2CD2-4DD5-B1E7-CBB6EEAB7B83}"/>
            </c:ext>
          </c:extLst>
        </c:ser>
        <c:ser>
          <c:idx val="0"/>
          <c:order val="2"/>
          <c:tx>
            <c:strRef>
              <c:f>Résultats!$B$36</c:f>
              <c:strCache>
                <c:ptCount val="1"/>
                <c:pt idx="0">
                  <c:v>vert clair</c:v>
                </c:pt>
              </c:strCache>
            </c:strRef>
          </c:tx>
          <c:spPr>
            <a:solidFill>
              <a:schemeClr val="accent3">
                <a:lumMod val="40000"/>
                <a:lumOff val="60000"/>
              </a:schemeClr>
            </a:solidFill>
            <a:ln w="25400">
              <a:noFill/>
            </a:ln>
            <a:effectLst/>
          </c:spPr>
          <c:cat>
            <c:strRef>
              <c:f>Résultats!$G$37:$G$40</c:f>
              <c:strCache>
                <c:ptCount val="4"/>
                <c:pt idx="0">
                  <c:v>GOUVERNANCE</c:v>
                </c:pt>
                <c:pt idx="1">
                  <c:v>QUALITE ET GESTION DES RISQUES</c:v>
                </c:pt>
                <c:pt idx="2">
                  <c:v>SYSTÈME D'INFORMATION</c:v>
                </c:pt>
                <c:pt idx="3">
                  <c:v>INFORMATION PATIENT</c:v>
                </c:pt>
              </c:strCache>
            </c:strRef>
          </c:cat>
          <c:val>
            <c:numRef>
              <c:f>Résultats!$B$37:$B$40</c:f>
              <c:numCache>
                <c:formatCode>0%</c:formatCode>
                <c:ptCount val="4"/>
                <c:pt idx="0">
                  <c:v>0.8</c:v>
                </c:pt>
                <c:pt idx="1">
                  <c:v>0.8</c:v>
                </c:pt>
                <c:pt idx="2">
                  <c:v>0.8</c:v>
                </c:pt>
                <c:pt idx="3">
                  <c:v>0.8</c:v>
                </c:pt>
              </c:numCache>
            </c:numRef>
          </c:val>
          <c:extLst>
            <c:ext xmlns:c16="http://schemas.microsoft.com/office/drawing/2014/chart" uri="{C3380CC4-5D6E-409C-BE32-E72D297353CC}">
              <c16:uniqueId val="{00000000-8B1A-4BCA-B0ED-A24EF992ADBA}"/>
            </c:ext>
          </c:extLst>
        </c:ser>
        <c:ser>
          <c:idx val="6"/>
          <c:order val="3"/>
          <c:tx>
            <c:strRef>
              <c:f>Résultats!$C$36</c:f>
              <c:strCache>
                <c:ptCount val="1"/>
                <c:pt idx="0">
                  <c:v>jaune</c:v>
                </c:pt>
              </c:strCache>
            </c:strRef>
          </c:tx>
          <c:spPr>
            <a:solidFill>
              <a:srgbClr val="FFFF00"/>
            </a:solidFill>
            <a:ln w="25400">
              <a:noFill/>
            </a:ln>
            <a:effectLst/>
          </c:spPr>
          <c:cat>
            <c:strRef>
              <c:f>Résultats!$G$37:$G$40</c:f>
              <c:strCache>
                <c:ptCount val="4"/>
                <c:pt idx="0">
                  <c:v>GOUVERNANCE</c:v>
                </c:pt>
                <c:pt idx="1">
                  <c:v>QUALITE ET GESTION DES RISQUES</c:v>
                </c:pt>
                <c:pt idx="2">
                  <c:v>SYSTÈME D'INFORMATION</c:v>
                </c:pt>
                <c:pt idx="3">
                  <c:v>INFORMATION PATIENT</c:v>
                </c:pt>
              </c:strCache>
            </c:strRef>
          </c:cat>
          <c:val>
            <c:numRef>
              <c:f>Résultats!$C$37:$C$40</c:f>
              <c:numCache>
                <c:formatCode>0%</c:formatCode>
                <c:ptCount val="4"/>
                <c:pt idx="0">
                  <c:v>0.6</c:v>
                </c:pt>
                <c:pt idx="1">
                  <c:v>0.6</c:v>
                </c:pt>
                <c:pt idx="2">
                  <c:v>0.6</c:v>
                </c:pt>
                <c:pt idx="3">
                  <c:v>0.6</c:v>
                </c:pt>
              </c:numCache>
            </c:numRef>
          </c:val>
          <c:extLst>
            <c:ext xmlns:c16="http://schemas.microsoft.com/office/drawing/2014/chart" uri="{C3380CC4-5D6E-409C-BE32-E72D297353CC}">
              <c16:uniqueId val="{00000001-8B1A-4BCA-B0ED-A24EF992ADBA}"/>
            </c:ext>
          </c:extLst>
        </c:ser>
        <c:ser>
          <c:idx val="3"/>
          <c:order val="4"/>
          <c:tx>
            <c:strRef>
              <c:f>Résultats!$D$36</c:f>
              <c:strCache>
                <c:ptCount val="1"/>
                <c:pt idx="0">
                  <c:v>Orange</c:v>
                </c:pt>
              </c:strCache>
            </c:strRef>
          </c:tx>
          <c:spPr>
            <a:solidFill>
              <a:srgbClr val="FFC000"/>
            </a:solidFill>
            <a:ln>
              <a:noFill/>
            </a:ln>
            <a:effectLst/>
          </c:spPr>
          <c:cat>
            <c:strRef>
              <c:f>Résultats!$G$37:$G$40</c:f>
              <c:strCache>
                <c:ptCount val="4"/>
                <c:pt idx="0">
                  <c:v>GOUVERNANCE</c:v>
                </c:pt>
                <c:pt idx="1">
                  <c:v>QUALITE ET GESTION DES RISQUES</c:v>
                </c:pt>
                <c:pt idx="2">
                  <c:v>SYSTÈME D'INFORMATION</c:v>
                </c:pt>
                <c:pt idx="3">
                  <c:v>INFORMATION PATIENT</c:v>
                </c:pt>
              </c:strCache>
            </c:strRef>
          </c:cat>
          <c:val>
            <c:numRef>
              <c:f>Résultats!$D$37:$D$40</c:f>
              <c:numCache>
                <c:formatCode>0%</c:formatCode>
                <c:ptCount val="4"/>
                <c:pt idx="0">
                  <c:v>0.4</c:v>
                </c:pt>
                <c:pt idx="1">
                  <c:v>0.4</c:v>
                </c:pt>
                <c:pt idx="2">
                  <c:v>0.4</c:v>
                </c:pt>
                <c:pt idx="3">
                  <c:v>0.4</c:v>
                </c:pt>
              </c:numCache>
            </c:numRef>
          </c:val>
          <c:extLst>
            <c:ext xmlns:c16="http://schemas.microsoft.com/office/drawing/2014/chart" uri="{C3380CC4-5D6E-409C-BE32-E72D297353CC}">
              <c16:uniqueId val="{00000002-2CD2-4DD5-B1E7-CBB6EEAB7B83}"/>
            </c:ext>
          </c:extLst>
        </c:ser>
        <c:ser>
          <c:idx val="4"/>
          <c:order val="5"/>
          <c:tx>
            <c:strRef>
              <c:f>Résultats!$E$36</c:f>
              <c:strCache>
                <c:ptCount val="1"/>
                <c:pt idx="0">
                  <c:v>Rouge</c:v>
                </c:pt>
              </c:strCache>
            </c:strRef>
          </c:tx>
          <c:spPr>
            <a:solidFill>
              <a:srgbClr val="FF0000"/>
            </a:solidFill>
            <a:ln>
              <a:noFill/>
            </a:ln>
            <a:effectLst/>
          </c:spPr>
          <c:cat>
            <c:strRef>
              <c:f>Résultats!$G$37:$G$40</c:f>
              <c:strCache>
                <c:ptCount val="4"/>
                <c:pt idx="0">
                  <c:v>GOUVERNANCE</c:v>
                </c:pt>
                <c:pt idx="1">
                  <c:v>QUALITE ET GESTION DES RISQUES</c:v>
                </c:pt>
                <c:pt idx="2">
                  <c:v>SYSTÈME D'INFORMATION</c:v>
                </c:pt>
                <c:pt idx="3">
                  <c:v>INFORMATION PATIENT</c:v>
                </c:pt>
              </c:strCache>
            </c:strRef>
          </c:cat>
          <c:val>
            <c:numRef>
              <c:f>Résultats!$E$37:$E$40</c:f>
              <c:numCache>
                <c:formatCode>0%</c:formatCode>
                <c:ptCount val="4"/>
                <c:pt idx="0">
                  <c:v>0.2</c:v>
                </c:pt>
                <c:pt idx="1">
                  <c:v>0.2</c:v>
                </c:pt>
                <c:pt idx="2">
                  <c:v>0.2</c:v>
                </c:pt>
                <c:pt idx="3">
                  <c:v>0.2</c:v>
                </c:pt>
              </c:numCache>
            </c:numRef>
          </c:val>
          <c:extLst>
            <c:ext xmlns:c16="http://schemas.microsoft.com/office/drawing/2014/chart" uri="{C3380CC4-5D6E-409C-BE32-E72D297353CC}">
              <c16:uniqueId val="{00000003-2CD2-4DD5-B1E7-CBB6EEAB7B83}"/>
            </c:ext>
          </c:extLst>
        </c:ser>
        <c:ser>
          <c:idx val="5"/>
          <c:order val="6"/>
          <c:tx>
            <c:strRef>
              <c:f>Résultats!$I$99</c:f>
              <c:strCache>
                <c:ptCount val="1"/>
                <c:pt idx="0">
                  <c:v>Résultat</c:v>
                </c:pt>
              </c:strCache>
            </c:strRef>
          </c:tx>
          <c:spPr>
            <a:noFill/>
            <a:ln w="25400">
              <a:solidFill>
                <a:sysClr val="windowText" lastClr="000000"/>
              </a:solidFill>
            </a:ln>
            <a:effectLst/>
          </c:spPr>
          <c:cat>
            <c:strRef>
              <c:f>Résultats!$G$37:$G$40</c:f>
              <c:strCache>
                <c:ptCount val="4"/>
                <c:pt idx="0">
                  <c:v>GOUVERNANCE</c:v>
                </c:pt>
                <c:pt idx="1">
                  <c:v>QUALITE ET GESTION DES RISQUES</c:v>
                </c:pt>
                <c:pt idx="2">
                  <c:v>SYSTÈME D'INFORMATION</c:v>
                </c:pt>
                <c:pt idx="3">
                  <c:v>INFORMATION PATIENT</c:v>
                </c:pt>
              </c:strCache>
            </c:strRef>
          </c:cat>
          <c:val>
            <c:numRef>
              <c:f>Résultats!$I$37:$I$40</c:f>
              <c:numCache>
                <c:formatCode>0%</c:formatCode>
                <c:ptCount val="4"/>
                <c:pt idx="0">
                  <c:v>0</c:v>
                </c:pt>
                <c:pt idx="1">
                  <c:v>0</c:v>
                </c:pt>
                <c:pt idx="2">
                  <c:v>0</c:v>
                </c:pt>
                <c:pt idx="3">
                  <c:v>0</c:v>
                </c:pt>
              </c:numCache>
            </c:numRef>
          </c:val>
          <c:extLst>
            <c:ext xmlns:c16="http://schemas.microsoft.com/office/drawing/2014/chart" uri="{C3380CC4-5D6E-409C-BE32-E72D297353CC}">
              <c16:uniqueId val="{00000004-2CD2-4DD5-B1E7-CBB6EEAB7B83}"/>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94774480438386"/>
          <c:y val="9.6522577534950985E-2"/>
          <c:w val="0.47080144805382135"/>
          <c:h val="0.84391965290053028"/>
        </c:manualLayout>
      </c:layout>
      <c:radarChart>
        <c:radarStyle val="filled"/>
        <c:varyColors val="0"/>
        <c:ser>
          <c:idx val="1"/>
          <c:order val="0"/>
          <c:tx>
            <c:strRef>
              <c:f>Résultats!$A$51</c:f>
              <c:strCache>
                <c:ptCount val="1"/>
                <c:pt idx="0">
                  <c:v>Vert</c:v>
                </c:pt>
              </c:strCache>
            </c:strRef>
          </c:tx>
          <c:spPr>
            <a:solidFill>
              <a:srgbClr val="00B050"/>
            </a:solidFill>
            <a:ln>
              <a:noFill/>
            </a:ln>
            <a:effectLst/>
          </c:spPr>
          <c:cat>
            <c:strRef>
              <c:f>Résultats!$G$52:$G$55</c:f>
              <c:strCache>
                <c:ptCount val="4"/>
                <c:pt idx="0">
                  <c:v>QUALITE ET GESTION DES RISQUES</c:v>
                </c:pt>
                <c:pt idx="1">
                  <c:v>SYSTÈME D'INFORMATION</c:v>
                </c:pt>
                <c:pt idx="2">
                  <c:v>RÉCEPTION / STOCKAGE</c:v>
                </c:pt>
                <c:pt idx="3">
                  <c:v>DÉLIVRANCE / TRANSPORT</c:v>
                </c:pt>
              </c:strCache>
            </c:strRef>
          </c:cat>
          <c:val>
            <c:numRef>
              <c:f>Résultats!$A$52:$A$55</c:f>
              <c:numCache>
                <c:formatCode>0%</c:formatCode>
                <c:ptCount val="4"/>
                <c:pt idx="0">
                  <c:v>1</c:v>
                </c:pt>
                <c:pt idx="1">
                  <c:v>1</c:v>
                </c:pt>
                <c:pt idx="2">
                  <c:v>1</c:v>
                </c:pt>
                <c:pt idx="3">
                  <c:v>1</c:v>
                </c:pt>
              </c:numCache>
            </c:numRef>
          </c:val>
          <c:extLst>
            <c:ext xmlns:c16="http://schemas.microsoft.com/office/drawing/2014/chart" uri="{C3380CC4-5D6E-409C-BE32-E72D297353CC}">
              <c16:uniqueId val="{00000000-CF95-40DF-A463-0BC0B3536261}"/>
            </c:ext>
          </c:extLst>
        </c:ser>
        <c:ser>
          <c:idx val="2"/>
          <c:order val="1"/>
          <c:tx>
            <c:strRef>
              <c:f>Résultats!$B$51</c:f>
              <c:strCache>
                <c:ptCount val="1"/>
                <c:pt idx="0">
                  <c:v>vert clair</c:v>
                </c:pt>
              </c:strCache>
            </c:strRef>
          </c:tx>
          <c:spPr>
            <a:solidFill>
              <a:schemeClr val="accent3">
                <a:lumMod val="40000"/>
                <a:lumOff val="60000"/>
              </a:schemeClr>
            </a:solidFill>
            <a:ln>
              <a:noFill/>
            </a:ln>
            <a:effectLst/>
          </c:spPr>
          <c:cat>
            <c:strRef>
              <c:f>Résultats!$G$52:$G$55</c:f>
              <c:strCache>
                <c:ptCount val="4"/>
                <c:pt idx="0">
                  <c:v>QUALITE ET GESTION DES RISQUES</c:v>
                </c:pt>
                <c:pt idx="1">
                  <c:v>SYSTÈME D'INFORMATION</c:v>
                </c:pt>
                <c:pt idx="2">
                  <c:v>RÉCEPTION / STOCKAGE</c:v>
                </c:pt>
                <c:pt idx="3">
                  <c:v>DÉLIVRANCE / TRANSPORT</c:v>
                </c:pt>
              </c:strCache>
            </c:strRef>
          </c:cat>
          <c:val>
            <c:numRef>
              <c:f>Résultats!$B$52:$B$55</c:f>
              <c:numCache>
                <c:formatCode>0%</c:formatCode>
                <c:ptCount val="4"/>
                <c:pt idx="0">
                  <c:v>0.8</c:v>
                </c:pt>
                <c:pt idx="1">
                  <c:v>0.8</c:v>
                </c:pt>
                <c:pt idx="2">
                  <c:v>0.8</c:v>
                </c:pt>
                <c:pt idx="3">
                  <c:v>0.8</c:v>
                </c:pt>
              </c:numCache>
            </c:numRef>
          </c:val>
          <c:extLst>
            <c:ext xmlns:c16="http://schemas.microsoft.com/office/drawing/2014/chart" uri="{C3380CC4-5D6E-409C-BE32-E72D297353CC}">
              <c16:uniqueId val="{00000001-CF95-40DF-A463-0BC0B3536261}"/>
            </c:ext>
          </c:extLst>
        </c:ser>
        <c:ser>
          <c:idx val="0"/>
          <c:order val="2"/>
          <c:tx>
            <c:strRef>
              <c:f>Résultats!$C$51</c:f>
              <c:strCache>
                <c:ptCount val="1"/>
                <c:pt idx="0">
                  <c:v>jaune</c:v>
                </c:pt>
              </c:strCache>
            </c:strRef>
          </c:tx>
          <c:spPr>
            <a:solidFill>
              <a:srgbClr val="FFFF00"/>
            </a:solidFill>
            <a:ln w="25400">
              <a:noFill/>
            </a:ln>
            <a:effectLst/>
          </c:spPr>
          <c:cat>
            <c:strRef>
              <c:f>Résultats!$G$52:$G$55</c:f>
              <c:strCache>
                <c:ptCount val="4"/>
                <c:pt idx="0">
                  <c:v>QUALITE ET GESTION DES RISQUES</c:v>
                </c:pt>
                <c:pt idx="1">
                  <c:v>SYSTÈME D'INFORMATION</c:v>
                </c:pt>
                <c:pt idx="2">
                  <c:v>RÉCEPTION / STOCKAGE</c:v>
                </c:pt>
                <c:pt idx="3">
                  <c:v>DÉLIVRANCE / TRANSPORT</c:v>
                </c:pt>
              </c:strCache>
            </c:strRef>
          </c:cat>
          <c:val>
            <c:numRef>
              <c:f>Résultats!$C$52:$C$55</c:f>
              <c:numCache>
                <c:formatCode>0%</c:formatCode>
                <c:ptCount val="4"/>
                <c:pt idx="0">
                  <c:v>0.6</c:v>
                </c:pt>
                <c:pt idx="1">
                  <c:v>0.6</c:v>
                </c:pt>
                <c:pt idx="2">
                  <c:v>0.6</c:v>
                </c:pt>
                <c:pt idx="3">
                  <c:v>0.6</c:v>
                </c:pt>
              </c:numCache>
            </c:numRef>
          </c:val>
          <c:extLst>
            <c:ext xmlns:c16="http://schemas.microsoft.com/office/drawing/2014/chart" uri="{C3380CC4-5D6E-409C-BE32-E72D297353CC}">
              <c16:uniqueId val="{00000000-B3EF-4543-8E44-CE7496BB7DF4}"/>
            </c:ext>
          </c:extLst>
        </c:ser>
        <c:ser>
          <c:idx val="3"/>
          <c:order val="3"/>
          <c:tx>
            <c:strRef>
              <c:f>Résultats!$D$51</c:f>
              <c:strCache>
                <c:ptCount val="1"/>
                <c:pt idx="0">
                  <c:v>Orange</c:v>
                </c:pt>
              </c:strCache>
            </c:strRef>
          </c:tx>
          <c:spPr>
            <a:solidFill>
              <a:srgbClr val="FFC000"/>
            </a:solidFill>
            <a:ln>
              <a:noFill/>
            </a:ln>
            <a:effectLst/>
          </c:spPr>
          <c:cat>
            <c:strRef>
              <c:f>Résultats!$G$52:$G$55</c:f>
              <c:strCache>
                <c:ptCount val="4"/>
                <c:pt idx="0">
                  <c:v>QUALITE ET GESTION DES RISQUES</c:v>
                </c:pt>
                <c:pt idx="1">
                  <c:v>SYSTÈME D'INFORMATION</c:v>
                </c:pt>
                <c:pt idx="2">
                  <c:v>RÉCEPTION / STOCKAGE</c:v>
                </c:pt>
                <c:pt idx="3">
                  <c:v>DÉLIVRANCE / TRANSPORT</c:v>
                </c:pt>
              </c:strCache>
            </c:strRef>
          </c:cat>
          <c:val>
            <c:numRef>
              <c:f>Résultats!$D$52:$D$55</c:f>
              <c:numCache>
                <c:formatCode>0%</c:formatCode>
                <c:ptCount val="4"/>
                <c:pt idx="0">
                  <c:v>0.4</c:v>
                </c:pt>
                <c:pt idx="1">
                  <c:v>0.4</c:v>
                </c:pt>
                <c:pt idx="2">
                  <c:v>0.4</c:v>
                </c:pt>
                <c:pt idx="3">
                  <c:v>0.4</c:v>
                </c:pt>
              </c:numCache>
            </c:numRef>
          </c:val>
          <c:extLst>
            <c:ext xmlns:c16="http://schemas.microsoft.com/office/drawing/2014/chart" uri="{C3380CC4-5D6E-409C-BE32-E72D297353CC}">
              <c16:uniqueId val="{00000002-CF95-40DF-A463-0BC0B3536261}"/>
            </c:ext>
          </c:extLst>
        </c:ser>
        <c:ser>
          <c:idx val="4"/>
          <c:order val="4"/>
          <c:tx>
            <c:strRef>
              <c:f>Résultats!$E$51</c:f>
              <c:strCache>
                <c:ptCount val="1"/>
                <c:pt idx="0">
                  <c:v>Rouge</c:v>
                </c:pt>
              </c:strCache>
            </c:strRef>
          </c:tx>
          <c:spPr>
            <a:solidFill>
              <a:srgbClr val="FF0000"/>
            </a:solidFill>
            <a:ln>
              <a:noFill/>
            </a:ln>
            <a:effectLst/>
          </c:spPr>
          <c:cat>
            <c:strRef>
              <c:f>Résultats!$G$52:$G$55</c:f>
              <c:strCache>
                <c:ptCount val="4"/>
                <c:pt idx="0">
                  <c:v>QUALITE ET GESTION DES RISQUES</c:v>
                </c:pt>
                <c:pt idx="1">
                  <c:v>SYSTÈME D'INFORMATION</c:v>
                </c:pt>
                <c:pt idx="2">
                  <c:v>RÉCEPTION / STOCKAGE</c:v>
                </c:pt>
                <c:pt idx="3">
                  <c:v>DÉLIVRANCE / TRANSPORT</c:v>
                </c:pt>
              </c:strCache>
            </c:strRef>
          </c:cat>
          <c:val>
            <c:numRef>
              <c:f>Résultats!$E$52:$E$55</c:f>
              <c:numCache>
                <c:formatCode>0%</c:formatCode>
                <c:ptCount val="4"/>
                <c:pt idx="0">
                  <c:v>0.2</c:v>
                </c:pt>
                <c:pt idx="1">
                  <c:v>0.2</c:v>
                </c:pt>
                <c:pt idx="2">
                  <c:v>0.2</c:v>
                </c:pt>
                <c:pt idx="3">
                  <c:v>0.2</c:v>
                </c:pt>
              </c:numCache>
            </c:numRef>
          </c:val>
          <c:extLst>
            <c:ext xmlns:c16="http://schemas.microsoft.com/office/drawing/2014/chart" uri="{C3380CC4-5D6E-409C-BE32-E72D297353CC}">
              <c16:uniqueId val="{00000003-CF95-40DF-A463-0BC0B3536261}"/>
            </c:ext>
          </c:extLst>
        </c:ser>
        <c:ser>
          <c:idx val="5"/>
          <c:order val="5"/>
          <c:tx>
            <c:strRef>
              <c:f>Résultats!$I$99</c:f>
              <c:strCache>
                <c:ptCount val="1"/>
                <c:pt idx="0">
                  <c:v>Résultat</c:v>
                </c:pt>
              </c:strCache>
            </c:strRef>
          </c:tx>
          <c:spPr>
            <a:noFill/>
            <a:ln w="25400">
              <a:solidFill>
                <a:sysClr val="windowText" lastClr="000000"/>
              </a:solidFill>
            </a:ln>
            <a:effectLst/>
          </c:spPr>
          <c:cat>
            <c:strRef>
              <c:f>Résultats!$G$52:$G$55</c:f>
              <c:strCache>
                <c:ptCount val="4"/>
                <c:pt idx="0">
                  <c:v>QUALITE ET GESTION DES RISQUES</c:v>
                </c:pt>
                <c:pt idx="1">
                  <c:v>SYSTÈME D'INFORMATION</c:v>
                </c:pt>
                <c:pt idx="2">
                  <c:v>RÉCEPTION / STOCKAGE</c:v>
                </c:pt>
                <c:pt idx="3">
                  <c:v>DÉLIVRANCE / TRANSPORT</c:v>
                </c:pt>
              </c:strCache>
            </c:strRef>
          </c:cat>
          <c:val>
            <c:numRef>
              <c:f>Résultats!$I$52:$I$55</c:f>
              <c:numCache>
                <c:formatCode>0%</c:formatCode>
                <c:ptCount val="4"/>
                <c:pt idx="0">
                  <c:v>0</c:v>
                </c:pt>
                <c:pt idx="1">
                  <c:v>0</c:v>
                </c:pt>
                <c:pt idx="2">
                  <c:v>0</c:v>
                </c:pt>
                <c:pt idx="3">
                  <c:v>0</c:v>
                </c:pt>
              </c:numCache>
            </c:numRef>
          </c:val>
          <c:extLst>
            <c:ext xmlns:c16="http://schemas.microsoft.com/office/drawing/2014/chart" uri="{C3380CC4-5D6E-409C-BE32-E72D297353CC}">
              <c16:uniqueId val="{00000004-CF95-40DF-A463-0BC0B3536261}"/>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4791469238038625"/>
          <c:y val="0.16552229314267453"/>
          <c:w val="0.43697452003968246"/>
          <c:h val="0.77380680510520627"/>
        </c:manualLayout>
      </c:layout>
      <c:radarChart>
        <c:radarStyle val="filled"/>
        <c:varyColors val="0"/>
        <c:ser>
          <c:idx val="1"/>
          <c:order val="0"/>
          <c:tx>
            <c:strRef>
              <c:f>Résultats!$A$66</c:f>
              <c:strCache>
                <c:ptCount val="1"/>
                <c:pt idx="0">
                  <c:v>Vert</c:v>
                </c:pt>
              </c:strCache>
            </c:strRef>
          </c:tx>
          <c:spPr>
            <a:solidFill>
              <a:srgbClr val="00B050"/>
            </a:solidFill>
            <a:ln>
              <a:noFill/>
            </a:ln>
            <a:effectLst/>
          </c:spPr>
          <c:cat>
            <c:strRef>
              <c:f>Résultats!$G$67:$G$70</c:f>
              <c:strCache>
                <c:ptCount val="4"/>
                <c:pt idx="0">
                  <c:v>QUALITE ET GESTION DES RISQUES</c:v>
                </c:pt>
                <c:pt idx="1">
                  <c:v>POSE DMI</c:v>
                </c:pt>
                <c:pt idx="2">
                  <c:v>SYSTÈME D'INFORMATION</c:v>
                </c:pt>
                <c:pt idx="3">
                  <c:v>RÉCEPTION / STOCKAGE</c:v>
                </c:pt>
              </c:strCache>
            </c:strRef>
          </c:cat>
          <c:val>
            <c:numRef>
              <c:f>Résultats!$A$67:$A$70</c:f>
              <c:numCache>
                <c:formatCode>0%</c:formatCode>
                <c:ptCount val="4"/>
                <c:pt idx="0">
                  <c:v>1</c:v>
                </c:pt>
                <c:pt idx="1">
                  <c:v>1</c:v>
                </c:pt>
                <c:pt idx="2">
                  <c:v>1</c:v>
                </c:pt>
                <c:pt idx="3">
                  <c:v>1</c:v>
                </c:pt>
              </c:numCache>
            </c:numRef>
          </c:val>
          <c:extLst>
            <c:ext xmlns:c16="http://schemas.microsoft.com/office/drawing/2014/chart" uri="{C3380CC4-5D6E-409C-BE32-E72D297353CC}">
              <c16:uniqueId val="{00000000-513D-424C-92A4-9CFB69D76C38}"/>
            </c:ext>
          </c:extLst>
        </c:ser>
        <c:ser>
          <c:idx val="2"/>
          <c:order val="1"/>
          <c:tx>
            <c:strRef>
              <c:f>Résultats!$B$66</c:f>
              <c:strCache>
                <c:ptCount val="1"/>
                <c:pt idx="0">
                  <c:v>vert clair</c:v>
                </c:pt>
              </c:strCache>
            </c:strRef>
          </c:tx>
          <c:spPr>
            <a:solidFill>
              <a:schemeClr val="accent3">
                <a:lumMod val="40000"/>
                <a:lumOff val="60000"/>
              </a:schemeClr>
            </a:solidFill>
            <a:ln>
              <a:noFill/>
            </a:ln>
            <a:effectLst/>
          </c:spPr>
          <c:cat>
            <c:strRef>
              <c:f>Résultats!$G$67:$G$70</c:f>
              <c:strCache>
                <c:ptCount val="4"/>
                <c:pt idx="0">
                  <c:v>QUALITE ET GESTION DES RISQUES</c:v>
                </c:pt>
                <c:pt idx="1">
                  <c:v>POSE DMI</c:v>
                </c:pt>
                <c:pt idx="2">
                  <c:v>SYSTÈME D'INFORMATION</c:v>
                </c:pt>
                <c:pt idx="3">
                  <c:v>RÉCEPTION / STOCKAGE</c:v>
                </c:pt>
              </c:strCache>
            </c:strRef>
          </c:cat>
          <c:val>
            <c:numRef>
              <c:f>Résultats!$B$67:$B$70</c:f>
              <c:numCache>
                <c:formatCode>0%</c:formatCode>
                <c:ptCount val="4"/>
                <c:pt idx="0">
                  <c:v>0.8</c:v>
                </c:pt>
                <c:pt idx="1">
                  <c:v>0.8</c:v>
                </c:pt>
                <c:pt idx="2">
                  <c:v>0.8</c:v>
                </c:pt>
                <c:pt idx="3">
                  <c:v>0.8</c:v>
                </c:pt>
              </c:numCache>
            </c:numRef>
          </c:val>
          <c:extLst>
            <c:ext xmlns:c16="http://schemas.microsoft.com/office/drawing/2014/chart" uri="{C3380CC4-5D6E-409C-BE32-E72D297353CC}">
              <c16:uniqueId val="{00000001-513D-424C-92A4-9CFB69D76C38}"/>
            </c:ext>
          </c:extLst>
        </c:ser>
        <c:ser>
          <c:idx val="0"/>
          <c:order val="2"/>
          <c:tx>
            <c:strRef>
              <c:f>Résultats!$C$66</c:f>
              <c:strCache>
                <c:ptCount val="1"/>
                <c:pt idx="0">
                  <c:v>jaune</c:v>
                </c:pt>
              </c:strCache>
            </c:strRef>
          </c:tx>
          <c:spPr>
            <a:solidFill>
              <a:srgbClr val="FFFF00"/>
            </a:solidFill>
            <a:ln w="25400">
              <a:noFill/>
            </a:ln>
            <a:effectLst/>
          </c:spPr>
          <c:cat>
            <c:strRef>
              <c:f>Résultats!$G$67:$G$70</c:f>
              <c:strCache>
                <c:ptCount val="4"/>
                <c:pt idx="0">
                  <c:v>QUALITE ET GESTION DES RISQUES</c:v>
                </c:pt>
                <c:pt idx="1">
                  <c:v>POSE DMI</c:v>
                </c:pt>
                <c:pt idx="2">
                  <c:v>SYSTÈME D'INFORMATION</c:v>
                </c:pt>
                <c:pt idx="3">
                  <c:v>RÉCEPTION / STOCKAGE</c:v>
                </c:pt>
              </c:strCache>
            </c:strRef>
          </c:cat>
          <c:val>
            <c:numRef>
              <c:f>Résultats!$C$67:$C$70</c:f>
              <c:numCache>
                <c:formatCode>0%</c:formatCode>
                <c:ptCount val="4"/>
                <c:pt idx="0">
                  <c:v>0.6</c:v>
                </c:pt>
                <c:pt idx="1">
                  <c:v>0.6</c:v>
                </c:pt>
                <c:pt idx="2">
                  <c:v>0.6</c:v>
                </c:pt>
                <c:pt idx="3">
                  <c:v>0.6</c:v>
                </c:pt>
              </c:numCache>
            </c:numRef>
          </c:val>
          <c:extLst>
            <c:ext xmlns:c16="http://schemas.microsoft.com/office/drawing/2014/chart" uri="{C3380CC4-5D6E-409C-BE32-E72D297353CC}">
              <c16:uniqueId val="{00000000-9859-494A-9C8D-17A73CA7E741}"/>
            </c:ext>
          </c:extLst>
        </c:ser>
        <c:ser>
          <c:idx val="3"/>
          <c:order val="3"/>
          <c:tx>
            <c:strRef>
              <c:f>Résultats!$D$66</c:f>
              <c:strCache>
                <c:ptCount val="1"/>
                <c:pt idx="0">
                  <c:v>Orange</c:v>
                </c:pt>
              </c:strCache>
            </c:strRef>
          </c:tx>
          <c:spPr>
            <a:solidFill>
              <a:srgbClr val="FFC000"/>
            </a:solidFill>
            <a:ln>
              <a:noFill/>
            </a:ln>
            <a:effectLst/>
          </c:spPr>
          <c:cat>
            <c:strRef>
              <c:f>Résultats!$G$67:$G$70</c:f>
              <c:strCache>
                <c:ptCount val="4"/>
                <c:pt idx="0">
                  <c:v>QUALITE ET GESTION DES RISQUES</c:v>
                </c:pt>
                <c:pt idx="1">
                  <c:v>POSE DMI</c:v>
                </c:pt>
                <c:pt idx="2">
                  <c:v>SYSTÈME D'INFORMATION</c:v>
                </c:pt>
                <c:pt idx="3">
                  <c:v>RÉCEPTION / STOCKAGE</c:v>
                </c:pt>
              </c:strCache>
            </c:strRef>
          </c:cat>
          <c:val>
            <c:numRef>
              <c:f>Résultats!$D$67:$D$70</c:f>
              <c:numCache>
                <c:formatCode>0%</c:formatCode>
                <c:ptCount val="4"/>
                <c:pt idx="0">
                  <c:v>0.4</c:v>
                </c:pt>
                <c:pt idx="1">
                  <c:v>0.4</c:v>
                </c:pt>
                <c:pt idx="2">
                  <c:v>0.4</c:v>
                </c:pt>
                <c:pt idx="3">
                  <c:v>0.4</c:v>
                </c:pt>
              </c:numCache>
            </c:numRef>
          </c:val>
          <c:extLst>
            <c:ext xmlns:c16="http://schemas.microsoft.com/office/drawing/2014/chart" uri="{C3380CC4-5D6E-409C-BE32-E72D297353CC}">
              <c16:uniqueId val="{00000002-513D-424C-92A4-9CFB69D76C38}"/>
            </c:ext>
          </c:extLst>
        </c:ser>
        <c:ser>
          <c:idx val="4"/>
          <c:order val="4"/>
          <c:tx>
            <c:strRef>
              <c:f>Résultats!$E$66</c:f>
              <c:strCache>
                <c:ptCount val="1"/>
                <c:pt idx="0">
                  <c:v>Rouge</c:v>
                </c:pt>
              </c:strCache>
            </c:strRef>
          </c:tx>
          <c:spPr>
            <a:solidFill>
              <a:srgbClr val="FF0000"/>
            </a:solidFill>
            <a:ln>
              <a:noFill/>
            </a:ln>
            <a:effectLst/>
          </c:spPr>
          <c:cat>
            <c:strRef>
              <c:f>Résultats!$G$67:$G$70</c:f>
              <c:strCache>
                <c:ptCount val="4"/>
                <c:pt idx="0">
                  <c:v>QUALITE ET GESTION DES RISQUES</c:v>
                </c:pt>
                <c:pt idx="1">
                  <c:v>POSE DMI</c:v>
                </c:pt>
                <c:pt idx="2">
                  <c:v>SYSTÈME D'INFORMATION</c:v>
                </c:pt>
                <c:pt idx="3">
                  <c:v>RÉCEPTION / STOCKAGE</c:v>
                </c:pt>
              </c:strCache>
            </c:strRef>
          </c:cat>
          <c:val>
            <c:numRef>
              <c:f>Résultats!$E$67:$E$70</c:f>
              <c:numCache>
                <c:formatCode>0%</c:formatCode>
                <c:ptCount val="4"/>
                <c:pt idx="0">
                  <c:v>0.2</c:v>
                </c:pt>
                <c:pt idx="1">
                  <c:v>0.2</c:v>
                </c:pt>
                <c:pt idx="2">
                  <c:v>0.2</c:v>
                </c:pt>
                <c:pt idx="3">
                  <c:v>0.2</c:v>
                </c:pt>
              </c:numCache>
            </c:numRef>
          </c:val>
          <c:extLst>
            <c:ext xmlns:c16="http://schemas.microsoft.com/office/drawing/2014/chart" uri="{C3380CC4-5D6E-409C-BE32-E72D297353CC}">
              <c16:uniqueId val="{00000003-513D-424C-92A4-9CFB69D76C38}"/>
            </c:ext>
          </c:extLst>
        </c:ser>
        <c:ser>
          <c:idx val="5"/>
          <c:order val="5"/>
          <c:tx>
            <c:strRef>
              <c:f>Résultats!$I$99</c:f>
              <c:strCache>
                <c:ptCount val="1"/>
                <c:pt idx="0">
                  <c:v>Résultat</c:v>
                </c:pt>
              </c:strCache>
            </c:strRef>
          </c:tx>
          <c:spPr>
            <a:noFill/>
            <a:ln w="25400">
              <a:solidFill>
                <a:sysClr val="windowText" lastClr="000000"/>
              </a:solidFill>
            </a:ln>
            <a:effectLst/>
          </c:spPr>
          <c:cat>
            <c:strRef>
              <c:f>Résultats!$G$67:$G$70</c:f>
              <c:strCache>
                <c:ptCount val="4"/>
                <c:pt idx="0">
                  <c:v>QUALITE ET GESTION DES RISQUES</c:v>
                </c:pt>
                <c:pt idx="1">
                  <c:v>POSE DMI</c:v>
                </c:pt>
                <c:pt idx="2">
                  <c:v>SYSTÈME D'INFORMATION</c:v>
                </c:pt>
                <c:pt idx="3">
                  <c:v>RÉCEPTION / STOCKAGE</c:v>
                </c:pt>
              </c:strCache>
            </c:strRef>
          </c:cat>
          <c:val>
            <c:numRef>
              <c:f>Résultats!$I$67:$I$70</c:f>
              <c:numCache>
                <c:formatCode>0%</c:formatCode>
                <c:ptCount val="4"/>
                <c:pt idx="0">
                  <c:v>0</c:v>
                </c:pt>
                <c:pt idx="1">
                  <c:v>0</c:v>
                </c:pt>
                <c:pt idx="2">
                  <c:v>0</c:v>
                </c:pt>
                <c:pt idx="3">
                  <c:v>0</c:v>
                </c:pt>
              </c:numCache>
            </c:numRef>
          </c:val>
          <c:extLst>
            <c:ext xmlns:c16="http://schemas.microsoft.com/office/drawing/2014/chart" uri="{C3380CC4-5D6E-409C-BE32-E72D297353CC}">
              <c16:uniqueId val="{00000004-513D-424C-92A4-9CFB69D76C38}"/>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585498687664041"/>
          <c:y val="0"/>
          <c:w val="0.54166666666666663"/>
          <c:h val="0.90277777777777779"/>
        </c:manualLayout>
      </c:layout>
      <c:pieChart>
        <c:varyColors val="1"/>
        <c:ser>
          <c:idx val="0"/>
          <c:order val="0"/>
          <c:dPt>
            <c:idx val="0"/>
            <c:bubble3D val="0"/>
            <c:spPr>
              <a:solidFill>
                <a:schemeClr val="accent3">
                  <a:lumMod val="60000"/>
                  <a:lumOff val="40000"/>
                </a:schemeClr>
              </a:solidFill>
              <a:ln w="19050">
                <a:solidFill>
                  <a:schemeClr val="lt1"/>
                </a:solidFill>
              </a:ln>
              <a:effectLst/>
            </c:spPr>
            <c:extLst>
              <c:ext xmlns:c16="http://schemas.microsoft.com/office/drawing/2014/chart" uri="{C3380CC4-5D6E-409C-BE32-E72D297353CC}">
                <c16:uniqueId val="{00000003-856B-49A0-90B8-843B3AD9E93D}"/>
              </c:ext>
            </c:extLst>
          </c:dPt>
          <c:dPt>
            <c:idx val="1"/>
            <c:bubble3D val="0"/>
            <c:spPr>
              <a:solidFill>
                <a:schemeClr val="accent6">
                  <a:lumMod val="75000"/>
                </a:schemeClr>
              </a:solidFill>
              <a:ln w="19050">
                <a:solidFill>
                  <a:schemeClr val="lt1"/>
                </a:solidFill>
              </a:ln>
              <a:effectLst/>
            </c:spPr>
            <c:extLst>
              <c:ext xmlns:c16="http://schemas.microsoft.com/office/drawing/2014/chart" uri="{C3380CC4-5D6E-409C-BE32-E72D297353CC}">
                <c16:uniqueId val="{00000004-856B-49A0-90B8-843B3AD9E93D}"/>
              </c:ext>
            </c:extLst>
          </c:dPt>
          <c:dPt>
            <c:idx val="2"/>
            <c:bubble3D val="0"/>
            <c:spPr>
              <a:pattFill prst="dkUpDiag">
                <a:fgClr>
                  <a:schemeClr val="bg1">
                    <a:lumMod val="65000"/>
                  </a:schemeClr>
                </a:fgClr>
                <a:bgClr>
                  <a:schemeClr val="bg1"/>
                </a:bgClr>
              </a:pattFill>
              <a:ln w="19050">
                <a:solidFill>
                  <a:schemeClr val="lt1"/>
                </a:solidFill>
              </a:ln>
              <a:effectLst/>
            </c:spPr>
            <c:extLst>
              <c:ext xmlns:c16="http://schemas.microsoft.com/office/drawing/2014/chart" uri="{C3380CC4-5D6E-409C-BE32-E72D297353CC}">
                <c16:uniqueId val="{00000005-856B-49A0-90B8-843B3AD9E93D}"/>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fr-FR"/>
              </a:p>
            </c:txPr>
            <c:dLblPos val="out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Résultats!$I$86:$I$88</c:f>
              <c:strCache>
                <c:ptCount val="2"/>
                <c:pt idx="0">
                  <c:v>oui</c:v>
                </c:pt>
                <c:pt idx="1">
                  <c:v>non</c:v>
                </c:pt>
              </c:strCache>
            </c:strRef>
          </c:cat>
          <c:val>
            <c:numRef>
              <c:f>Résultats!$J$85:$J$87</c:f>
              <c:numCache>
                <c:formatCode>General</c:formatCode>
                <c:ptCount val="3"/>
                <c:pt idx="0">
                  <c:v>0</c:v>
                </c:pt>
                <c:pt idx="1">
                  <c:v>0</c:v>
                </c:pt>
              </c:numCache>
            </c:numRef>
          </c:val>
          <c:extLst>
            <c:ext xmlns:c16="http://schemas.microsoft.com/office/drawing/2014/chart" uri="{C3380CC4-5D6E-409C-BE32-E72D297353CC}">
              <c16:uniqueId val="{00000000-856B-49A0-90B8-843B3AD9E93D}"/>
            </c:ext>
          </c:extLst>
        </c:ser>
        <c:dLbls>
          <c:showLegendKey val="0"/>
          <c:showVal val="0"/>
          <c:showCatName val="0"/>
          <c:showSerName val="0"/>
          <c:showPercent val="0"/>
          <c:showBubbleSize val="0"/>
          <c:showLeaderLines val="1"/>
        </c:dLbls>
        <c:firstSliceAng val="0"/>
      </c:pieChart>
      <c:spPr>
        <a:noFill/>
        <a:ln>
          <a:noFill/>
        </a:ln>
        <a:effectLst/>
      </c:spPr>
    </c:plotArea>
    <c:legend>
      <c:legendPos val="r"/>
      <c:legendEntry>
        <c:idx val="2"/>
        <c:delete val="1"/>
      </c:legendEntry>
      <c:overlay val="0"/>
      <c:spPr>
        <a:noFill/>
        <a:ln>
          <a:noFill/>
        </a:ln>
        <a:effectLst/>
      </c:spPr>
      <c:txPr>
        <a:bodyPr rot="0" spcFirstLastPara="1" vertOverflow="ellipsis" vert="horz" wrap="square" anchor="ctr" anchorCtr="1"/>
        <a:lstStyle/>
        <a:p>
          <a:pPr rtl="0">
            <a:defRPr sz="14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no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0"/>
          <c:tx>
            <c:strRef>
              <c:f>Résultats!$M$131</c:f>
              <c:strCache>
                <c:ptCount val="1"/>
                <c:pt idx="0">
                  <c:v>Dossier 3</c:v>
                </c:pt>
              </c:strCache>
            </c:strRef>
          </c:tx>
          <c:spPr>
            <a:solidFill>
              <a:schemeClr val="accent1">
                <a:lumMod val="40000"/>
                <a:lumOff val="60000"/>
              </a:schemeClr>
            </a:solidFill>
            <a:ln>
              <a:solidFill>
                <a:schemeClr val="tx1"/>
              </a:solidFill>
            </a:ln>
            <a:effectLst/>
          </c:spPr>
          <c:invertIfNegative val="0"/>
          <c:dPt>
            <c:idx val="1"/>
            <c:invertIfNegative val="0"/>
            <c:bubble3D val="0"/>
            <c:spPr>
              <a:solidFill>
                <a:schemeClr val="accent6">
                  <a:lumMod val="20000"/>
                  <a:lumOff val="80000"/>
                </a:schemeClr>
              </a:solidFill>
              <a:ln>
                <a:solidFill>
                  <a:schemeClr val="tx1"/>
                </a:solidFill>
              </a:ln>
              <a:effectLst/>
            </c:spPr>
            <c:extLst>
              <c:ext xmlns:c16="http://schemas.microsoft.com/office/drawing/2014/chart" uri="{C3380CC4-5D6E-409C-BE32-E72D297353CC}">
                <c16:uniqueId val="{00000005-37EE-4073-BBD4-4C0689FB7B21}"/>
              </c:ext>
            </c:extLst>
          </c:dPt>
          <c:dLbls>
            <c:dLbl>
              <c:idx val="0"/>
              <c:delete val="1"/>
              <c:extLst>
                <c:ext xmlns:c15="http://schemas.microsoft.com/office/drawing/2012/chart" uri="{CE6537A1-D6FC-4f65-9D91-7224C49458BB}"/>
                <c:ext xmlns:c16="http://schemas.microsoft.com/office/drawing/2014/chart" uri="{C3380CC4-5D6E-409C-BE32-E72D297353CC}">
                  <c16:uniqueId val="{00000000-4BF3-407A-9EDE-71E316E3284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ct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Lit>
              <c:ptCount val="2"/>
              <c:pt idx="0">
                <c:v>1</c:v>
              </c:pt>
              <c:pt idx="1">
                <c:v>3</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Résultats!$M$131:$O$131</c15:sqref>
                  </c15:fullRef>
                </c:ext>
              </c:extLst>
              <c:f>(Résultats!$M$131,Résultats!$O$131)</c:f>
              <c:numCache>
                <c:formatCode>General</c:formatCode>
                <c:ptCount val="2"/>
                <c:pt idx="0">
                  <c:v>0</c:v>
                </c:pt>
                <c:pt idx="1" formatCode="0%">
                  <c:v>0</c:v>
                </c:pt>
              </c:numCache>
            </c:numRef>
          </c:val>
          <c:extLst>
            <c:ext xmlns:c15="http://schemas.microsoft.com/office/drawing/2012/chart" uri="{02D57815-91ED-43cb-92C2-25804820EDAC}">
              <c15:categoryFilterExceptions>
                <c15:categoryFilterException>
                  <c15:sqref>Résultats!$N$131</c15:sqref>
                  <c15:spPr xmlns:c15="http://schemas.microsoft.com/office/drawing/2012/chart">
                    <a:solidFill>
                      <a:schemeClr val="accent1">
                        <a:lumMod val="40000"/>
                        <a:lumOff val="60000"/>
                      </a:schemeClr>
                    </a:solidFill>
                    <a:ln>
                      <a:solidFill>
                        <a:schemeClr val="tx1"/>
                      </a:solidFill>
                    </a:ln>
                    <a:effectLst/>
                  </c15:spPr>
                  <c15:invertIfNegative val="0"/>
                  <c15:bubble3D val="0"/>
                </c15:categoryFilterException>
              </c15:categoryFilterExceptions>
            </c:ext>
            <c:ext xmlns:c16="http://schemas.microsoft.com/office/drawing/2014/chart" uri="{C3380CC4-5D6E-409C-BE32-E72D297353CC}">
              <c16:uniqueId val="{00000001-4BF3-407A-9EDE-71E316E3284F}"/>
            </c:ext>
          </c:extLst>
        </c:ser>
        <c:ser>
          <c:idx val="0"/>
          <c:order val="1"/>
          <c:tx>
            <c:strRef>
              <c:f>Résultats!$M$132</c:f>
              <c:strCache>
                <c:ptCount val="1"/>
                <c:pt idx="0">
                  <c:v>Dossier 4</c:v>
                </c:pt>
              </c:strCache>
            </c:strRef>
          </c:tx>
          <c:spPr>
            <a:solidFill>
              <a:schemeClr val="accent1">
                <a:lumMod val="20000"/>
                <a:lumOff val="80000"/>
              </a:schemeClr>
            </a:solidFill>
            <a:ln>
              <a:solidFill>
                <a:schemeClr val="tx1"/>
              </a:solidFill>
            </a:ln>
            <a:effectLst/>
          </c:spPr>
          <c:invertIfNegative val="0"/>
          <c:dPt>
            <c:idx val="1"/>
            <c:invertIfNegative val="0"/>
            <c:bubble3D val="0"/>
            <c:spPr>
              <a:solidFill>
                <a:schemeClr val="accent6">
                  <a:lumMod val="20000"/>
                  <a:lumOff val="80000"/>
                </a:schemeClr>
              </a:solidFill>
              <a:ln>
                <a:solidFill>
                  <a:schemeClr val="tx1"/>
                </a:solidFill>
              </a:ln>
              <a:effectLst/>
            </c:spPr>
            <c:extLst>
              <c:ext xmlns:c16="http://schemas.microsoft.com/office/drawing/2014/chart" uri="{C3380CC4-5D6E-409C-BE32-E72D297353CC}">
                <c16:uniqueId val="{00000003-4BF3-407A-9EDE-71E316E3284F}"/>
              </c:ext>
            </c:extLst>
          </c:dPt>
          <c:dLbls>
            <c:dLbl>
              <c:idx val="0"/>
              <c:delete val="1"/>
              <c:extLst>
                <c:ext xmlns:c15="http://schemas.microsoft.com/office/drawing/2012/chart" uri="{CE6537A1-D6FC-4f65-9D91-7224C49458BB}"/>
                <c:ext xmlns:c16="http://schemas.microsoft.com/office/drawing/2014/chart" uri="{C3380CC4-5D6E-409C-BE32-E72D297353CC}">
                  <c16:uniqueId val="{00000004-4BF3-407A-9EDE-71E316E3284F}"/>
                </c:ext>
              </c:extLst>
            </c:dLbl>
            <c:dLbl>
              <c:idx val="1"/>
              <c:tx>
                <c:rich>
                  <a:bodyPr/>
                  <a:lstStyle/>
                  <a:p>
                    <a:fld id="{179DB855-A5D7-469C-925E-9D494491502B}" type="SERIESNAME">
                      <a:rPr lang="en-US"/>
                      <a:pPr/>
                      <a:t>[NOM DE SÉRIE]</a:t>
                    </a:fld>
                    <a:endParaRPr lang="fr-FR"/>
                  </a:p>
                </c:rich>
              </c:tx>
              <c:dLblPos val="ctr"/>
              <c:showLegendKey val="0"/>
              <c:showVal val="0"/>
              <c:showCatName val="0"/>
              <c:showSerName val="1"/>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4BF3-407A-9EDE-71E316E3284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ctr"/>
            <c:showLegendKey val="0"/>
            <c:showVal val="0"/>
            <c:showCatName val="0"/>
            <c:showSerName val="1"/>
            <c:showPercent val="0"/>
            <c:showBubbleSize val="0"/>
            <c:showLeaderLines val="0"/>
            <c:extLst>
              <c:ext xmlns:c15="http://schemas.microsoft.com/office/drawing/2012/chart" uri="{CE6537A1-D6FC-4f65-9D91-7224C49458BB}">
                <c15:showDataLabelsRange val="1"/>
                <c15:showLeaderLines val="0"/>
              </c:ext>
            </c:extLst>
          </c:dLbls>
          <c:cat>
            <c:strLit>
              <c:ptCount val="2"/>
              <c:pt idx="0">
                <c:v>1</c:v>
              </c:pt>
              <c:pt idx="1">
                <c:v>3</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Résultats!$M$132:$O$132</c15:sqref>
                  </c15:fullRef>
                </c:ext>
              </c:extLst>
              <c:f>(Résultats!$M$132,Résultats!$O$132)</c:f>
              <c:numCache>
                <c:formatCode>General</c:formatCode>
                <c:ptCount val="2"/>
                <c:pt idx="0">
                  <c:v>0</c:v>
                </c:pt>
                <c:pt idx="1" formatCode="0%">
                  <c:v>0</c:v>
                </c:pt>
              </c:numCache>
            </c:numRef>
          </c:val>
          <c:extLst>
            <c:ext xmlns:c15="http://schemas.microsoft.com/office/drawing/2012/chart" uri="{02D57815-91ED-43cb-92C2-25804820EDAC}">
              <c15:datalabelsRange>
                <c15:f>Résultats!$H$131</c15:f>
                <c15:dlblRangeCache>
                  <c:ptCount val="1"/>
                </c15:dlblRangeCache>
              </c15:datalabelsRange>
            </c:ext>
            <c:ext xmlns:c15="http://schemas.microsoft.com/office/drawing/2012/chart" uri="{02D57815-91ED-43cb-92C2-25804820EDAC}">
              <c15:categoryFilterExceptions>
                <c15:categoryFilterException>
                  <c15:sqref>Résultats!$N$132</c15:sqref>
                  <c15:dLbl>
                    <c:idx val="0"/>
                    <c:dLblPos val="ctr"/>
                    <c:showLegendKey val="0"/>
                    <c:showVal val="0"/>
                    <c:showCatName val="0"/>
                    <c:showSerName val="1"/>
                    <c:showPercent val="0"/>
                    <c:showBubbleSize val="0"/>
                    <c:extLst>
                      <c:ext uri="{CE6537A1-D6FC-4f65-9D91-7224C49458BB}"/>
                      <c:ext xmlns:c16="http://schemas.microsoft.com/office/drawing/2014/chart" uri="{C3380CC4-5D6E-409C-BE32-E72D297353CC}">
                        <c16:uniqueId val="{00000006-FF5B-4477-A504-E43B23C48188}"/>
                      </c:ext>
                    </c:extLst>
                  </c15:dLbl>
                </c15:categoryFilterException>
              </c15:categoryFilterExceptions>
            </c:ext>
            <c:ext xmlns:c16="http://schemas.microsoft.com/office/drawing/2014/chart" uri="{C3380CC4-5D6E-409C-BE32-E72D297353CC}">
              <c16:uniqueId val="{00000005-4BF3-407A-9EDE-71E316E3284F}"/>
            </c:ext>
          </c:extLst>
        </c:ser>
        <c:ser>
          <c:idx val="3"/>
          <c:order val="2"/>
          <c:tx>
            <c:strRef>
              <c:f>Résultats!$M$129</c:f>
              <c:strCache>
                <c:ptCount val="1"/>
                <c:pt idx="0">
                  <c:v>Dossier 1</c:v>
                </c:pt>
              </c:strCache>
            </c:strRef>
          </c:tx>
          <c:spPr>
            <a:solidFill>
              <a:schemeClr val="accent1">
                <a:lumMod val="20000"/>
                <a:lumOff val="80000"/>
              </a:schemeClr>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ct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1</c:v>
              </c:pt>
              <c:pt idx="1">
                <c:v>2</c:v>
              </c:pt>
              <c:pt idx="2">
                <c:v>3</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Résultats!$O$129</c15:sqref>
                  </c15:fullRef>
                </c:ext>
              </c:extLst>
              <c:f>Résultats!$O$129</c:f>
              <c:numCache>
                <c:formatCode>0%</c:formatCode>
                <c:ptCount val="1"/>
                <c:pt idx="0">
                  <c:v>0</c:v>
                </c:pt>
              </c:numCache>
            </c:numRef>
          </c:val>
          <c:extLst>
            <c:ext xmlns:c16="http://schemas.microsoft.com/office/drawing/2014/chart" uri="{C3380CC4-5D6E-409C-BE32-E72D297353CC}">
              <c16:uniqueId val="{00000006-4BF3-407A-9EDE-71E316E3284F}"/>
            </c:ext>
          </c:extLst>
        </c:ser>
        <c:ser>
          <c:idx val="2"/>
          <c:order val="3"/>
          <c:tx>
            <c:strRef>
              <c:f>Résultats!$M$130</c:f>
              <c:strCache>
                <c:ptCount val="1"/>
                <c:pt idx="0">
                  <c:v>Dossier 2</c:v>
                </c:pt>
              </c:strCache>
            </c:strRef>
          </c:tx>
          <c:spPr>
            <a:solidFill>
              <a:schemeClr val="accent1">
                <a:lumMod val="20000"/>
                <a:lumOff val="80000"/>
              </a:schemeClr>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ct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1</c:v>
              </c:pt>
              <c:pt idx="1">
                <c:v>2</c:v>
              </c:pt>
              <c:pt idx="2">
                <c:v>3</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Résultats!$O$130</c15:sqref>
                  </c15:fullRef>
                </c:ext>
              </c:extLst>
              <c:f>Résultats!$O$130</c:f>
              <c:numCache>
                <c:formatCode>0%</c:formatCode>
                <c:ptCount val="1"/>
                <c:pt idx="0">
                  <c:v>0</c:v>
                </c:pt>
              </c:numCache>
            </c:numRef>
          </c:val>
          <c:extLst>
            <c:ext xmlns:c16="http://schemas.microsoft.com/office/drawing/2014/chart" uri="{C3380CC4-5D6E-409C-BE32-E72D297353CC}">
              <c16:uniqueId val="{00000007-4BF3-407A-9EDE-71E316E3284F}"/>
            </c:ext>
          </c:extLst>
        </c:ser>
        <c:dLbls>
          <c:showLegendKey val="0"/>
          <c:showVal val="0"/>
          <c:showCatName val="0"/>
          <c:showSerName val="0"/>
          <c:showPercent val="0"/>
          <c:showBubbleSize val="0"/>
        </c:dLbls>
        <c:gapWidth val="182"/>
        <c:axId val="540651256"/>
        <c:axId val="540653224"/>
      </c:barChart>
      <c:catAx>
        <c:axId val="540651256"/>
        <c:scaling>
          <c:orientation val="minMax"/>
        </c:scaling>
        <c:delete val="1"/>
        <c:axPos val="l"/>
        <c:numFmt formatCode="General" sourceLinked="1"/>
        <c:majorTickMark val="out"/>
        <c:minorTickMark val="none"/>
        <c:tickLblPos val="nextTo"/>
        <c:crossAx val="540653224"/>
        <c:crosses val="autoZero"/>
        <c:auto val="1"/>
        <c:lblAlgn val="ctr"/>
        <c:lblOffset val="100"/>
        <c:noMultiLvlLbl val="0"/>
      </c:catAx>
      <c:valAx>
        <c:axId val="540653224"/>
        <c:scaling>
          <c:orientation val="minMax"/>
          <c:max val="1"/>
        </c:scaling>
        <c:delete val="0"/>
        <c:axPos val="b"/>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540651256"/>
        <c:crosses val="autoZero"/>
        <c:crossBetween val="between"/>
      </c:valAx>
      <c:spPr>
        <a:gradFill>
          <a:gsLst>
            <a:gs pos="15000">
              <a:srgbClr val="F23605"/>
            </a:gs>
            <a:gs pos="0">
              <a:srgbClr val="FF0000"/>
            </a:gs>
            <a:gs pos="91000">
              <a:schemeClr val="accent3"/>
            </a:gs>
            <a:gs pos="70000">
              <a:srgbClr val="CDDD2D"/>
            </a:gs>
            <a:gs pos="55000">
              <a:srgbClr val="FFFF00"/>
            </a:gs>
            <a:gs pos="36000">
              <a:srgbClr val="FFC000"/>
            </a:gs>
            <a:gs pos="21000">
              <a:srgbClr val="FFC000"/>
            </a:gs>
            <a:gs pos="43000">
              <a:srgbClr val="FFFF00"/>
            </a:gs>
            <a:gs pos="100000">
              <a:schemeClr val="accent3"/>
            </a:gs>
          </a:gsLst>
          <a:lin ang="0" scaled="0"/>
        </a:gradFill>
        <a:ln>
          <a:noFill/>
        </a:ln>
        <a:effectLst/>
      </c:spPr>
    </c:plotArea>
    <c:plotVisOnly val="1"/>
    <c:dispBlanksAs val="gap"/>
    <c:showDLblsOverMax val="0"/>
  </c:chart>
  <c:spPr>
    <a:noFill/>
    <a:ln w="9525" cap="flat" cmpd="sng" algn="ctr">
      <a:no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51050665726758"/>
          <c:y val="6.7671346472470417E-2"/>
          <c:w val="0.459099664086774"/>
          <c:h val="0.86410194146691177"/>
        </c:manualLayout>
      </c:layout>
      <c:radarChart>
        <c:radarStyle val="filled"/>
        <c:varyColors val="0"/>
        <c:ser>
          <c:idx val="1"/>
          <c:order val="0"/>
          <c:tx>
            <c:strRef>
              <c:f>Résultats!$A$7</c:f>
              <c:strCache>
                <c:ptCount val="1"/>
                <c:pt idx="0">
                  <c:v>Vert</c:v>
                </c:pt>
              </c:strCache>
            </c:strRef>
          </c:tx>
          <c:spPr>
            <a:solidFill>
              <a:srgbClr val="00B050"/>
            </a:solidFill>
            <a:ln>
              <a:noFill/>
            </a:ln>
            <a:effectLst/>
          </c:spPr>
          <c:cat>
            <c:strRef>
              <c:f>Résultats!$G$8:$G$14</c:f>
              <c:strCache>
                <c:ptCount val="7"/>
                <c:pt idx="0">
                  <c:v>GOUVERNANCE</c:v>
                </c:pt>
                <c:pt idx="1">
                  <c:v>QUALITE ET GESTION DES RISQUES</c:v>
                </c:pt>
                <c:pt idx="2">
                  <c:v>SYSTÈME D'INFORMATION</c:v>
                </c:pt>
                <c:pt idx="3">
                  <c:v>INFORMATION PATIENT</c:v>
                </c:pt>
                <c:pt idx="4">
                  <c:v>RÉCEPTION / STOCKAGE</c:v>
                </c:pt>
                <c:pt idx="5">
                  <c:v>DÉLIVRANCE / TRANSPORT</c:v>
                </c:pt>
                <c:pt idx="6">
                  <c:v>POSE DMI</c:v>
                </c:pt>
              </c:strCache>
            </c:strRef>
          </c:cat>
          <c:val>
            <c:numRef>
              <c:f>Résultats!$A$8:$A$14</c:f>
              <c:numCache>
                <c:formatCode>0%</c:formatCode>
                <c:ptCount val="7"/>
                <c:pt idx="0">
                  <c:v>1</c:v>
                </c:pt>
                <c:pt idx="1">
                  <c:v>1</c:v>
                </c:pt>
                <c:pt idx="2">
                  <c:v>1</c:v>
                </c:pt>
                <c:pt idx="3">
                  <c:v>1</c:v>
                </c:pt>
                <c:pt idx="4">
                  <c:v>1</c:v>
                </c:pt>
                <c:pt idx="5">
                  <c:v>1</c:v>
                </c:pt>
                <c:pt idx="6">
                  <c:v>1</c:v>
                </c:pt>
              </c:numCache>
            </c:numRef>
          </c:val>
          <c:extLst>
            <c:ext xmlns:c16="http://schemas.microsoft.com/office/drawing/2014/chart" uri="{C3380CC4-5D6E-409C-BE32-E72D297353CC}">
              <c16:uniqueId val="{00000000-CD1E-4482-A257-CDE217B46051}"/>
            </c:ext>
          </c:extLst>
        </c:ser>
        <c:ser>
          <c:idx val="2"/>
          <c:order val="1"/>
          <c:tx>
            <c:strRef>
              <c:f>Résultats!$B$7</c:f>
              <c:strCache>
                <c:ptCount val="1"/>
                <c:pt idx="0">
                  <c:v>vert clair</c:v>
                </c:pt>
              </c:strCache>
            </c:strRef>
          </c:tx>
          <c:spPr>
            <a:solidFill>
              <a:schemeClr val="accent3">
                <a:lumMod val="40000"/>
                <a:lumOff val="60000"/>
              </a:schemeClr>
            </a:solidFill>
            <a:ln>
              <a:noFill/>
            </a:ln>
            <a:effectLst/>
          </c:spPr>
          <c:cat>
            <c:strRef>
              <c:f>Résultats!$G$8:$G$14</c:f>
              <c:strCache>
                <c:ptCount val="7"/>
                <c:pt idx="0">
                  <c:v>GOUVERNANCE</c:v>
                </c:pt>
                <c:pt idx="1">
                  <c:v>QUALITE ET GESTION DES RISQUES</c:v>
                </c:pt>
                <c:pt idx="2">
                  <c:v>SYSTÈME D'INFORMATION</c:v>
                </c:pt>
                <c:pt idx="3">
                  <c:v>INFORMATION PATIENT</c:v>
                </c:pt>
                <c:pt idx="4">
                  <c:v>RÉCEPTION / STOCKAGE</c:v>
                </c:pt>
                <c:pt idx="5">
                  <c:v>DÉLIVRANCE / TRANSPORT</c:v>
                </c:pt>
                <c:pt idx="6">
                  <c:v>POSE DMI</c:v>
                </c:pt>
              </c:strCache>
            </c:strRef>
          </c:cat>
          <c:val>
            <c:numRef>
              <c:f>Résultats!$B$8:$B$14</c:f>
              <c:numCache>
                <c:formatCode>0%</c:formatCode>
                <c:ptCount val="7"/>
                <c:pt idx="0">
                  <c:v>0.8</c:v>
                </c:pt>
                <c:pt idx="1">
                  <c:v>0.8</c:v>
                </c:pt>
                <c:pt idx="2">
                  <c:v>0.8</c:v>
                </c:pt>
                <c:pt idx="3">
                  <c:v>0.8</c:v>
                </c:pt>
                <c:pt idx="4">
                  <c:v>0.8</c:v>
                </c:pt>
                <c:pt idx="5">
                  <c:v>0.8</c:v>
                </c:pt>
                <c:pt idx="6">
                  <c:v>0.8</c:v>
                </c:pt>
              </c:numCache>
            </c:numRef>
          </c:val>
          <c:extLst>
            <c:ext xmlns:c16="http://schemas.microsoft.com/office/drawing/2014/chart" uri="{C3380CC4-5D6E-409C-BE32-E72D297353CC}">
              <c16:uniqueId val="{00000001-CD1E-4482-A257-CDE217B46051}"/>
            </c:ext>
          </c:extLst>
        </c:ser>
        <c:ser>
          <c:idx val="0"/>
          <c:order val="2"/>
          <c:tx>
            <c:strRef>
              <c:f>Résultats!$C$7</c:f>
              <c:strCache>
                <c:ptCount val="1"/>
                <c:pt idx="0">
                  <c:v>jaune</c:v>
                </c:pt>
              </c:strCache>
            </c:strRef>
          </c:tx>
          <c:spPr>
            <a:solidFill>
              <a:srgbClr val="FFFF00"/>
            </a:solidFill>
            <a:ln w="25400">
              <a:noFill/>
            </a:ln>
            <a:effectLst/>
          </c:spPr>
          <c:cat>
            <c:strRef>
              <c:f>Résultats!$G$8:$G$14</c:f>
              <c:strCache>
                <c:ptCount val="7"/>
                <c:pt idx="0">
                  <c:v>GOUVERNANCE</c:v>
                </c:pt>
                <c:pt idx="1">
                  <c:v>QUALITE ET GESTION DES RISQUES</c:v>
                </c:pt>
                <c:pt idx="2">
                  <c:v>SYSTÈME D'INFORMATION</c:v>
                </c:pt>
                <c:pt idx="3">
                  <c:v>INFORMATION PATIENT</c:v>
                </c:pt>
                <c:pt idx="4">
                  <c:v>RÉCEPTION / STOCKAGE</c:v>
                </c:pt>
                <c:pt idx="5">
                  <c:v>DÉLIVRANCE / TRANSPORT</c:v>
                </c:pt>
                <c:pt idx="6">
                  <c:v>POSE DMI</c:v>
                </c:pt>
              </c:strCache>
            </c:strRef>
          </c:cat>
          <c:val>
            <c:numRef>
              <c:f>Résultats!$C$8:$C$14</c:f>
              <c:numCache>
                <c:formatCode>0%</c:formatCode>
                <c:ptCount val="7"/>
                <c:pt idx="0">
                  <c:v>0.6</c:v>
                </c:pt>
                <c:pt idx="1">
                  <c:v>0.6</c:v>
                </c:pt>
                <c:pt idx="2">
                  <c:v>0.6</c:v>
                </c:pt>
                <c:pt idx="3">
                  <c:v>0.6</c:v>
                </c:pt>
                <c:pt idx="4">
                  <c:v>0.6</c:v>
                </c:pt>
                <c:pt idx="5">
                  <c:v>0.6</c:v>
                </c:pt>
                <c:pt idx="6">
                  <c:v>0.6</c:v>
                </c:pt>
              </c:numCache>
            </c:numRef>
          </c:val>
          <c:extLst>
            <c:ext xmlns:c16="http://schemas.microsoft.com/office/drawing/2014/chart" uri="{C3380CC4-5D6E-409C-BE32-E72D297353CC}">
              <c16:uniqueId val="{00000000-561C-4875-B3B0-01F1F6E9D4A1}"/>
            </c:ext>
          </c:extLst>
        </c:ser>
        <c:ser>
          <c:idx val="3"/>
          <c:order val="3"/>
          <c:tx>
            <c:strRef>
              <c:f>Résultats!$D$7</c:f>
              <c:strCache>
                <c:ptCount val="1"/>
                <c:pt idx="0">
                  <c:v>Orange</c:v>
                </c:pt>
              </c:strCache>
            </c:strRef>
          </c:tx>
          <c:spPr>
            <a:solidFill>
              <a:srgbClr val="FFC000"/>
            </a:solidFill>
            <a:ln>
              <a:noFill/>
            </a:ln>
            <a:effectLst/>
          </c:spPr>
          <c:cat>
            <c:strRef>
              <c:f>Résultats!$G$8:$G$14</c:f>
              <c:strCache>
                <c:ptCount val="7"/>
                <c:pt idx="0">
                  <c:v>GOUVERNANCE</c:v>
                </c:pt>
                <c:pt idx="1">
                  <c:v>QUALITE ET GESTION DES RISQUES</c:v>
                </c:pt>
                <c:pt idx="2">
                  <c:v>SYSTÈME D'INFORMATION</c:v>
                </c:pt>
                <c:pt idx="3">
                  <c:v>INFORMATION PATIENT</c:v>
                </c:pt>
                <c:pt idx="4">
                  <c:v>RÉCEPTION / STOCKAGE</c:v>
                </c:pt>
                <c:pt idx="5">
                  <c:v>DÉLIVRANCE / TRANSPORT</c:v>
                </c:pt>
                <c:pt idx="6">
                  <c:v>POSE DMI</c:v>
                </c:pt>
              </c:strCache>
            </c:strRef>
          </c:cat>
          <c:val>
            <c:numRef>
              <c:f>Résultats!$D$8:$D$14</c:f>
              <c:numCache>
                <c:formatCode>0%</c:formatCode>
                <c:ptCount val="7"/>
                <c:pt idx="0">
                  <c:v>0.4</c:v>
                </c:pt>
                <c:pt idx="1">
                  <c:v>0.4</c:v>
                </c:pt>
                <c:pt idx="2">
                  <c:v>0.4</c:v>
                </c:pt>
                <c:pt idx="3">
                  <c:v>0.4</c:v>
                </c:pt>
                <c:pt idx="4">
                  <c:v>0.4</c:v>
                </c:pt>
                <c:pt idx="5">
                  <c:v>0.4</c:v>
                </c:pt>
                <c:pt idx="6">
                  <c:v>0.4</c:v>
                </c:pt>
              </c:numCache>
            </c:numRef>
          </c:val>
          <c:extLst>
            <c:ext xmlns:c16="http://schemas.microsoft.com/office/drawing/2014/chart" uri="{C3380CC4-5D6E-409C-BE32-E72D297353CC}">
              <c16:uniqueId val="{00000002-CD1E-4482-A257-CDE217B46051}"/>
            </c:ext>
          </c:extLst>
        </c:ser>
        <c:ser>
          <c:idx val="4"/>
          <c:order val="4"/>
          <c:tx>
            <c:strRef>
              <c:f>Résultats!$E$7</c:f>
              <c:strCache>
                <c:ptCount val="1"/>
                <c:pt idx="0">
                  <c:v>Rouge</c:v>
                </c:pt>
              </c:strCache>
            </c:strRef>
          </c:tx>
          <c:spPr>
            <a:solidFill>
              <a:srgbClr val="FF0000"/>
            </a:solidFill>
            <a:ln>
              <a:noFill/>
            </a:ln>
            <a:effectLst/>
          </c:spPr>
          <c:cat>
            <c:strRef>
              <c:f>Résultats!$G$8:$G$14</c:f>
              <c:strCache>
                <c:ptCount val="7"/>
                <c:pt idx="0">
                  <c:v>GOUVERNANCE</c:v>
                </c:pt>
                <c:pt idx="1">
                  <c:v>QUALITE ET GESTION DES RISQUES</c:v>
                </c:pt>
                <c:pt idx="2">
                  <c:v>SYSTÈME D'INFORMATION</c:v>
                </c:pt>
                <c:pt idx="3">
                  <c:v>INFORMATION PATIENT</c:v>
                </c:pt>
                <c:pt idx="4">
                  <c:v>RÉCEPTION / STOCKAGE</c:v>
                </c:pt>
                <c:pt idx="5">
                  <c:v>DÉLIVRANCE / TRANSPORT</c:v>
                </c:pt>
                <c:pt idx="6">
                  <c:v>POSE DMI</c:v>
                </c:pt>
              </c:strCache>
            </c:strRef>
          </c:cat>
          <c:val>
            <c:numRef>
              <c:f>Résultats!$E$8:$E$14</c:f>
              <c:numCache>
                <c:formatCode>0%</c:formatCode>
                <c:ptCount val="7"/>
                <c:pt idx="0">
                  <c:v>0.2</c:v>
                </c:pt>
                <c:pt idx="1">
                  <c:v>0.2</c:v>
                </c:pt>
                <c:pt idx="2">
                  <c:v>0.2</c:v>
                </c:pt>
                <c:pt idx="3">
                  <c:v>0.2</c:v>
                </c:pt>
                <c:pt idx="4">
                  <c:v>0.2</c:v>
                </c:pt>
                <c:pt idx="5">
                  <c:v>0.2</c:v>
                </c:pt>
                <c:pt idx="6">
                  <c:v>0.2</c:v>
                </c:pt>
              </c:numCache>
            </c:numRef>
          </c:val>
          <c:extLst>
            <c:ext xmlns:c16="http://schemas.microsoft.com/office/drawing/2014/chart" uri="{C3380CC4-5D6E-409C-BE32-E72D297353CC}">
              <c16:uniqueId val="{00000003-CD1E-4482-A257-CDE217B46051}"/>
            </c:ext>
          </c:extLst>
        </c:ser>
        <c:ser>
          <c:idx val="5"/>
          <c:order val="5"/>
          <c:tx>
            <c:strRef>
              <c:f>Résultats!$I$99</c:f>
              <c:strCache>
                <c:ptCount val="1"/>
                <c:pt idx="0">
                  <c:v>Résultat</c:v>
                </c:pt>
              </c:strCache>
            </c:strRef>
          </c:tx>
          <c:spPr>
            <a:noFill/>
            <a:ln w="25400">
              <a:solidFill>
                <a:sysClr val="windowText" lastClr="000000"/>
              </a:solidFill>
            </a:ln>
            <a:effectLst/>
          </c:spPr>
          <c:cat>
            <c:strRef>
              <c:f>Résultats!$G$8:$G$14</c:f>
              <c:strCache>
                <c:ptCount val="7"/>
                <c:pt idx="0">
                  <c:v>GOUVERNANCE</c:v>
                </c:pt>
                <c:pt idx="1">
                  <c:v>QUALITE ET GESTION DES RISQUES</c:v>
                </c:pt>
                <c:pt idx="2">
                  <c:v>SYSTÈME D'INFORMATION</c:v>
                </c:pt>
                <c:pt idx="3">
                  <c:v>INFORMATION PATIENT</c:v>
                </c:pt>
                <c:pt idx="4">
                  <c:v>RÉCEPTION / STOCKAGE</c:v>
                </c:pt>
                <c:pt idx="5">
                  <c:v>DÉLIVRANCE / TRANSPORT</c:v>
                </c:pt>
                <c:pt idx="6">
                  <c:v>POSE DMI</c:v>
                </c:pt>
              </c:strCache>
            </c:strRef>
          </c:cat>
          <c:val>
            <c:numRef>
              <c:f>Résultats!$I$8:$I$14</c:f>
              <c:numCache>
                <c:formatCode>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4-CD1E-4482-A257-CDE217B46051}"/>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213053364750068"/>
          <c:y val="0"/>
          <c:w val="0.61283313646397941"/>
          <c:h val="1"/>
        </c:manualLayout>
      </c:layout>
      <c:pieChart>
        <c:varyColors val="1"/>
        <c:ser>
          <c:idx val="0"/>
          <c:order val="0"/>
          <c:spPr>
            <a:solidFill>
              <a:schemeClr val="accent4">
                <a:lumMod val="40000"/>
                <a:lumOff val="60000"/>
              </a:schemeClr>
            </a:solidFill>
          </c:spPr>
          <c:explosion val="17"/>
          <c:dPt>
            <c:idx val="0"/>
            <c:bubble3D val="0"/>
            <c:spPr>
              <a:solidFill>
                <a:schemeClr val="accent3">
                  <a:lumMod val="60000"/>
                  <a:lumOff val="40000"/>
                </a:schemeClr>
              </a:solidFill>
              <a:ln w="19050">
                <a:solidFill>
                  <a:schemeClr val="lt1"/>
                </a:solidFill>
              </a:ln>
              <a:effectLst/>
            </c:spPr>
            <c:extLst>
              <c:ext xmlns:c16="http://schemas.microsoft.com/office/drawing/2014/chart" uri="{C3380CC4-5D6E-409C-BE32-E72D297353CC}">
                <c16:uniqueId val="{00000001-394D-4109-9C5B-2CE1865160C7}"/>
              </c:ext>
            </c:extLst>
          </c:dPt>
          <c:dPt>
            <c:idx val="1"/>
            <c:bubble3D val="0"/>
            <c:spPr>
              <a:solidFill>
                <a:schemeClr val="accent6">
                  <a:lumMod val="75000"/>
                </a:schemeClr>
              </a:solidFill>
              <a:ln w="19050">
                <a:solidFill>
                  <a:schemeClr val="lt1"/>
                </a:solidFill>
              </a:ln>
              <a:effectLst/>
            </c:spPr>
            <c:extLst>
              <c:ext xmlns:c16="http://schemas.microsoft.com/office/drawing/2014/chart" uri="{C3380CC4-5D6E-409C-BE32-E72D297353CC}">
                <c16:uniqueId val="{00000002-394D-4109-9C5B-2CE1865160C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Résultats!$I$133:$J$133</c:f>
              <c:numCache>
                <c:formatCode>0%</c:formatCode>
                <c:ptCount val="2"/>
                <c:pt idx="0">
                  <c:v>0</c:v>
                </c:pt>
                <c:pt idx="1">
                  <c:v>1</c:v>
                </c:pt>
              </c:numCache>
            </c:numRef>
          </c:val>
          <c:extLst>
            <c:ext xmlns:c16="http://schemas.microsoft.com/office/drawing/2014/chart" uri="{C3380CC4-5D6E-409C-BE32-E72D297353CC}">
              <c16:uniqueId val="{00000000-394D-4109-9C5B-2CE1865160C7}"/>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0</xdr:col>
      <xdr:colOff>2729336</xdr:colOff>
      <xdr:row>28</xdr:row>
      <xdr:rowOff>26372</xdr:rowOff>
    </xdr:from>
    <xdr:to>
      <xdr:col>1</xdr:col>
      <xdr:colOff>6000928</xdr:colOff>
      <xdr:row>89</xdr:row>
      <xdr:rowOff>72016</xdr:rowOff>
    </xdr:to>
    <xdr:pic>
      <xdr:nvPicPr>
        <xdr:cNvPr id="5" name="Image 2">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1"/>
        <a:srcRect r="77016"/>
        <a:stretch/>
      </xdr:blipFill>
      <xdr:spPr bwMode="auto">
        <a:xfrm>
          <a:off x="2843637" y="13923347"/>
          <a:ext cx="6919666" cy="9923069"/>
        </a:xfrm>
        <a:prstGeom prst="rect">
          <a:avLst/>
        </a:prstGeom>
        <a:ln>
          <a:solidFill>
            <a:schemeClr val="tx1"/>
          </a:solidFill>
        </a:ln>
      </xdr:spPr>
    </xdr:pic>
    <xdr:clientData/>
  </xdr:twoCellAnchor>
  <xdr:twoCellAnchor editAs="oneCell">
    <xdr:from>
      <xdr:col>0</xdr:col>
      <xdr:colOff>0</xdr:colOff>
      <xdr:row>0</xdr:row>
      <xdr:rowOff>0</xdr:rowOff>
    </xdr:from>
    <xdr:to>
      <xdr:col>0</xdr:col>
      <xdr:colOff>2054762</xdr:colOff>
      <xdr:row>0</xdr:row>
      <xdr:rowOff>571500</xdr:rowOff>
    </xdr:to>
    <xdr:pic>
      <xdr:nvPicPr>
        <xdr:cNvPr id="2" name="Imag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2054762" cy="571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108</xdr:row>
      <xdr:rowOff>116417</xdr:rowOff>
    </xdr:from>
    <xdr:to>
      <xdr:col>10</xdr:col>
      <xdr:colOff>113926</xdr:colOff>
      <xdr:row>124</xdr:row>
      <xdr:rowOff>1</xdr:rowOff>
    </xdr:to>
    <xdr:graphicFrame macro="">
      <xdr:nvGraphicFramePr>
        <xdr:cNvPr id="4" name="Graphique 3">
          <a:extLst>
            <a:ext uri="{FF2B5EF4-FFF2-40B4-BE49-F238E27FC236}">
              <a16:creationId xmlns:a16="http://schemas.microsoft.com/office/drawing/2014/main" id="{00000000-0008-0000-0E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85289</xdr:colOff>
      <xdr:row>109</xdr:row>
      <xdr:rowOff>52918</xdr:rowOff>
    </xdr:from>
    <xdr:to>
      <xdr:col>16</xdr:col>
      <xdr:colOff>285750</xdr:colOff>
      <xdr:row>124</xdr:row>
      <xdr:rowOff>89648</xdr:rowOff>
    </xdr:to>
    <xdr:graphicFrame macro="">
      <xdr:nvGraphicFramePr>
        <xdr:cNvPr id="7" name="Graphique 6">
          <a:extLst>
            <a:ext uri="{FF2B5EF4-FFF2-40B4-BE49-F238E27FC236}">
              <a16:creationId xmlns:a16="http://schemas.microsoft.com/office/drawing/2014/main" id="{00000000-0008-0000-0E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793750</xdr:colOff>
      <xdr:row>33</xdr:row>
      <xdr:rowOff>445123</xdr:rowOff>
    </xdr:from>
    <xdr:to>
      <xdr:col>14</xdr:col>
      <xdr:colOff>423333</xdr:colOff>
      <xdr:row>48</xdr:row>
      <xdr:rowOff>0</xdr:rowOff>
    </xdr:to>
    <xdr:graphicFrame macro="">
      <xdr:nvGraphicFramePr>
        <xdr:cNvPr id="8" name="Graphique 7">
          <a:extLst>
            <a:ext uri="{FF2B5EF4-FFF2-40B4-BE49-F238E27FC236}">
              <a16:creationId xmlns:a16="http://schemas.microsoft.com/office/drawing/2014/main" id="{00000000-0008-0000-0E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444499</xdr:colOff>
      <xdr:row>49</xdr:row>
      <xdr:rowOff>10583</xdr:rowOff>
    </xdr:from>
    <xdr:to>
      <xdr:col>14</xdr:col>
      <xdr:colOff>190499</xdr:colOff>
      <xdr:row>63</xdr:row>
      <xdr:rowOff>10583</xdr:rowOff>
    </xdr:to>
    <xdr:graphicFrame macro="">
      <xdr:nvGraphicFramePr>
        <xdr:cNvPr id="9" name="Graphique 8">
          <a:extLst>
            <a:ext uri="{FF2B5EF4-FFF2-40B4-BE49-F238E27FC236}">
              <a16:creationId xmlns:a16="http://schemas.microsoft.com/office/drawing/2014/main" id="{00000000-0008-0000-0E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120650</xdr:colOff>
      <xdr:row>64</xdr:row>
      <xdr:rowOff>21167</xdr:rowOff>
    </xdr:from>
    <xdr:to>
      <xdr:col>14</xdr:col>
      <xdr:colOff>267696</xdr:colOff>
      <xdr:row>78</xdr:row>
      <xdr:rowOff>21167</xdr:rowOff>
    </xdr:to>
    <xdr:graphicFrame macro="">
      <xdr:nvGraphicFramePr>
        <xdr:cNvPr id="10" name="Graphique 9">
          <a:extLst>
            <a:ext uri="{FF2B5EF4-FFF2-40B4-BE49-F238E27FC236}">
              <a16:creationId xmlns:a16="http://schemas.microsoft.com/office/drawing/2014/main" id="{00000000-0008-0000-0E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564650</xdr:colOff>
      <xdr:row>80</xdr:row>
      <xdr:rowOff>19174</xdr:rowOff>
    </xdr:from>
    <xdr:to>
      <xdr:col>12</xdr:col>
      <xdr:colOff>1288674</xdr:colOff>
      <xdr:row>93</xdr:row>
      <xdr:rowOff>118533</xdr:rowOff>
    </xdr:to>
    <xdr:graphicFrame macro="">
      <xdr:nvGraphicFramePr>
        <xdr:cNvPr id="2" name="Graphique 1">
          <a:extLst>
            <a:ext uri="{FF2B5EF4-FFF2-40B4-BE49-F238E27FC236}">
              <a16:creationId xmlns:a16="http://schemas.microsoft.com/office/drawing/2014/main" id="{00000000-0008-0000-0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10</xdr:col>
      <xdr:colOff>219137</xdr:colOff>
      <xdr:row>132</xdr:row>
      <xdr:rowOff>125133</xdr:rowOff>
    </xdr:from>
    <xdr:to>
      <xdr:col>16</xdr:col>
      <xdr:colOff>120775</xdr:colOff>
      <xdr:row>144</xdr:row>
      <xdr:rowOff>100480</xdr:rowOff>
    </xdr:to>
    <xdr:graphicFrame macro="">
      <xdr:nvGraphicFramePr>
        <xdr:cNvPr id="13" name="Graphique 12">
          <a:extLst>
            <a:ext uri="{FF2B5EF4-FFF2-40B4-BE49-F238E27FC236}">
              <a16:creationId xmlns:a16="http://schemas.microsoft.com/office/drawing/2014/main" id="{00000000-0008-0000-0E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6</xdr:col>
      <xdr:colOff>1164167</xdr:colOff>
      <xdr:row>16</xdr:row>
      <xdr:rowOff>116417</xdr:rowOff>
    </xdr:from>
    <xdr:to>
      <xdr:col>12</xdr:col>
      <xdr:colOff>1428751</xdr:colOff>
      <xdr:row>33</xdr:row>
      <xdr:rowOff>95251</xdr:rowOff>
    </xdr:to>
    <xdr:graphicFrame macro="">
      <xdr:nvGraphicFramePr>
        <xdr:cNvPr id="11" name="Graphique 10">
          <a:extLst>
            <a:ext uri="{FF2B5EF4-FFF2-40B4-BE49-F238E27FC236}">
              <a16:creationId xmlns:a16="http://schemas.microsoft.com/office/drawing/2014/main" id="{00000000-0008-0000-0E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4</xdr:col>
      <xdr:colOff>148165</xdr:colOff>
      <xdr:row>132</xdr:row>
      <xdr:rowOff>95250</xdr:rowOff>
    </xdr:from>
    <xdr:to>
      <xdr:col>9</xdr:col>
      <xdr:colOff>730251</xdr:colOff>
      <xdr:row>145</xdr:row>
      <xdr:rowOff>52917</xdr:rowOff>
    </xdr:to>
    <xdr:graphicFrame macro="">
      <xdr:nvGraphicFramePr>
        <xdr:cNvPr id="16" name="Graphique 15">
          <a:extLst>
            <a:ext uri="{FF2B5EF4-FFF2-40B4-BE49-F238E27FC236}">
              <a16:creationId xmlns:a16="http://schemas.microsoft.com/office/drawing/2014/main" id="{690152DD-F6A3-4C52-DA05-18AE7A03657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file:///\\Pro201411srv120\DAP-DIRECTION-APPUI-PERFORMANCE\DAP-QUALITE-PERFORMANCE\OMEDIT-NORMANDIE\Comit&#233;s%20techniques\CT%20Management%20QSGDR\Circuit%20m&#233;dicaments%20au%20bloc%20op&#233;ratoire\Audits%202022\fichiers%20ES\Centre%20Fran&#231;ois%20Baclesse.xlsx?3B2E4FA5" TargetMode="External"/><Relationship Id="rId1" Type="http://schemas.openxmlformats.org/officeDocument/2006/relationships/externalLinkPath" Target="file:///\\3B2E4FA5\Centre%20Fran&#231;ois%20Baclesse.xlsx"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file:///\\Pro201411srv150\metiers_rouen\DAP-DIRECTION-APPUI-PERFORMANCE\DAP-QUALITE-PERFORMANCE\OMEDIT-NORMANDIE\Comit&#233;s%20techniques\CT%20DM\GT%20DM%20Grand%20Ouest\Audit%20crois&#233;%20DMI\Documents%20audits%20crois&#233;s\Grille%20audit%20crois&#233;%20SMQ%20DMI%20130125.xlsx" TargetMode="External"/><Relationship Id="rId2" Type="http://schemas.microsoft.com/office/2019/04/relationships/externalLinkLongPath" Target="Grille%20audit%20crois&#233;%20SMQ%20DMI%20130125.xlsx?E2116688" TargetMode="External"/><Relationship Id="rId1" Type="http://schemas.openxmlformats.org/officeDocument/2006/relationships/externalLinkPath" Target="file:///\\E2116688\Grille%20audit%20crois&#233;%20SMQ%20DMI%201301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 données"/>
      <sheetName val="Lisez-moi"/>
      <sheetName val="Informations générales"/>
      <sheetName val="Pré-requis"/>
      <sheetName val="Grille autoévaluation"/>
      <sheetName val="Grille évaluation croisée"/>
      <sheetName val="Entretien patient"/>
      <sheetName val="Plan d'actions"/>
      <sheetName val="Analyse QV"/>
    </sheetNames>
    <sheetDataSet>
      <sheetData sheetId="0">
        <row r="2">
          <cell r="B2" t="str">
            <v>Oui</v>
          </cell>
          <cell r="D2" t="str">
            <v>Oui</v>
          </cell>
          <cell r="F2" t="str">
            <v>Oui</v>
          </cell>
          <cell r="H2" t="str">
            <v>Oui</v>
          </cell>
          <cell r="J2" t="str">
            <v>Réalisée</v>
          </cell>
        </row>
        <row r="3">
          <cell r="B3" t="str">
            <v>Non</v>
          </cell>
          <cell r="D3" t="str">
            <v>Non</v>
          </cell>
          <cell r="F3" t="str">
            <v>Plutôt Oui</v>
          </cell>
          <cell r="H3" t="str">
            <v>Plutôt Oui</v>
          </cell>
          <cell r="J3" t="str">
            <v>Plutôt Oui</v>
          </cell>
        </row>
        <row r="4">
          <cell r="D4" t="str">
            <v>NA</v>
          </cell>
          <cell r="F4" t="str">
            <v>Plutôt Non</v>
          </cell>
          <cell r="H4" t="str">
            <v>Plutôt Non</v>
          </cell>
          <cell r="J4" t="str">
            <v>Plutôt Non</v>
          </cell>
        </row>
        <row r="5">
          <cell r="F5" t="str">
            <v xml:space="preserve">Non </v>
          </cell>
          <cell r="H5" t="str">
            <v xml:space="preserve">Non </v>
          </cell>
          <cell r="J5" t="str">
            <v>A traiter</v>
          </cell>
        </row>
        <row r="6">
          <cell r="H6" t="str">
            <v>NA</v>
          </cell>
          <cell r="J6" t="str">
            <v>Abandonnée</v>
          </cell>
        </row>
      </sheetData>
      <sheetData sheetId="1" refreshError="1"/>
      <sheetData sheetId="2">
        <row r="6">
          <cell r="C6">
            <v>44851</v>
          </cell>
        </row>
      </sheetData>
      <sheetData sheetId="3" refreshError="1"/>
      <sheetData sheetId="4">
        <row r="5">
          <cell r="E5" t="str">
            <v>Oui
Plutôt Oui/ 
Plutôt Non/ Non</v>
          </cell>
        </row>
      </sheetData>
      <sheetData sheetId="5">
        <row r="3">
          <cell r="F3" t="str">
            <v>Oui
Plutôt Oui/ 
Plutôt Non/ Non</v>
          </cell>
        </row>
      </sheetData>
      <sheetData sheetId="6">
        <row r="4">
          <cell r="I4">
            <v>10</v>
          </cell>
        </row>
      </sheetData>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point méthodologie"/>
      <sheetName val="back up"/>
      <sheetName val="Liste"/>
      <sheetName val="Lisez-moi"/>
      <sheetName val="Informations générales"/>
      <sheetName val="Documents disponibles"/>
      <sheetName val="Enregistrement des données"/>
      <sheetName val="Encadrement-instances"/>
      <sheetName val="PUI"/>
      <sheetName val="Bloc opératoire 1"/>
      <sheetName val="Service-information Patient"/>
      <sheetName val="Audits de dossiers"/>
      <sheetName val="Bloc opératoire 2"/>
      <sheetName val="Bloc opératoire 3"/>
      <sheetName val="Entretien Patient 1"/>
      <sheetName val="Entretien Patient 2"/>
      <sheetName val="Entretien Patient 3"/>
      <sheetName val="Information sortie"/>
      <sheetName val="Résultats"/>
      <sheetName val="Plan d'ac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5">
          <cell r="G5">
            <v>0</v>
          </cell>
        </row>
      </sheetData>
      <sheetData sheetId="18" refreshError="1"/>
      <sheetData sheetId="19"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D1:E5" totalsRowShown="0" headerRowDxfId="278" dataDxfId="277">
  <autoFilter ref="D1:E5" xr:uid="{00000000-0009-0000-0100-000001000000}"/>
  <sortState xmlns:xlrd2="http://schemas.microsoft.com/office/spreadsheetml/2017/richdata2" ref="D2:E5">
    <sortCondition descending="1" ref="E1:E5"/>
  </sortState>
  <tableColumns count="2">
    <tableColumn id="1" xr3:uid="{00000000-0010-0000-0000-000001000000}" name="Liste 2" dataDxfId="276"/>
    <tableColumn id="2" xr3:uid="{00000000-0010-0000-0000-000002000000}" name="Cotation liste 2" dataDxfId="27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au13" displayName="Tableau13" ref="A1:B3" totalsRowShown="0" headerRowDxfId="274" dataDxfId="273">
  <autoFilter ref="A1:B3" xr:uid="{00000000-0009-0000-0100-000002000000}"/>
  <tableColumns count="2">
    <tableColumn id="1" xr3:uid="{00000000-0010-0000-0100-000001000000}" name="Liste 1" dataDxfId="272"/>
    <tableColumn id="2" xr3:uid="{00000000-0010-0000-0100-000002000000}" name="Cotation liste 1" dataDxfId="271"/>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au14" displayName="Tableau14" ref="P1:Q6" totalsRowShown="0" headerRowDxfId="270" dataDxfId="269">
  <autoFilter ref="P1:Q6" xr:uid="{00000000-0009-0000-0100-000003000000}"/>
  <sortState xmlns:xlrd2="http://schemas.microsoft.com/office/spreadsheetml/2017/richdata2" ref="P2:Q5">
    <sortCondition descending="1" ref="Q1:Q5"/>
  </sortState>
  <tableColumns count="2">
    <tableColumn id="1" xr3:uid="{00000000-0010-0000-0200-000001000000}" name="Liste 6" dataDxfId="268"/>
    <tableColumn id="2" xr3:uid="{00000000-0010-0000-0200-000002000000}" name="Cotation liste 6" dataDxfId="267"/>
  </tableColumns>
  <tableStyleInfo name="TableStyleMedium2"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tabColor theme="1"/>
  </sheetPr>
  <dimension ref="A1:D11"/>
  <sheetViews>
    <sheetView workbookViewId="0">
      <selection activeCell="A2" sqref="A2"/>
    </sheetView>
  </sheetViews>
  <sheetFormatPr baseColWidth="10" defaultColWidth="11.42578125" defaultRowHeight="12.75" x14ac:dyDescent="0.2"/>
  <cols>
    <col min="1" max="2" width="38.5703125" style="108" customWidth="1"/>
    <col min="3" max="3" width="37.28515625" style="108" customWidth="1"/>
    <col min="4" max="4" width="33.42578125" style="108" customWidth="1"/>
    <col min="5" max="16384" width="11.42578125" style="98"/>
  </cols>
  <sheetData>
    <row r="1" spans="1:4" x14ac:dyDescent="0.2">
      <c r="A1" s="110" t="s">
        <v>358</v>
      </c>
      <c r="B1" s="110" t="s">
        <v>369</v>
      </c>
      <c r="C1" s="110" t="s">
        <v>359</v>
      </c>
    </row>
    <row r="2" spans="1:4" ht="25.5" x14ac:dyDescent="0.2">
      <c r="A2" s="111" t="s">
        <v>346</v>
      </c>
      <c r="C2" s="98"/>
    </row>
    <row r="4" spans="1:4" ht="76.5" x14ac:dyDescent="0.2">
      <c r="A4" s="112" t="s">
        <v>356</v>
      </c>
      <c r="B4" s="110" t="s">
        <v>357</v>
      </c>
      <c r="C4" s="110" t="s">
        <v>347</v>
      </c>
      <c r="D4" s="98"/>
    </row>
    <row r="5" spans="1:4" ht="51" x14ac:dyDescent="0.2">
      <c r="A5" s="112" t="s">
        <v>355</v>
      </c>
      <c r="B5" s="110" t="s">
        <v>360</v>
      </c>
      <c r="C5" s="98"/>
    </row>
    <row r="6" spans="1:4" ht="178.5" x14ac:dyDescent="0.2">
      <c r="A6" s="112" t="s">
        <v>364</v>
      </c>
      <c r="B6" s="110" t="s">
        <v>361</v>
      </c>
      <c r="C6" s="98"/>
    </row>
    <row r="7" spans="1:4" ht="76.5" x14ac:dyDescent="0.2">
      <c r="A7" s="112" t="s">
        <v>362</v>
      </c>
      <c r="B7" s="110" t="s">
        <v>367</v>
      </c>
      <c r="C7" s="98"/>
    </row>
    <row r="8" spans="1:4" ht="306" x14ac:dyDescent="0.2">
      <c r="A8" s="112" t="s">
        <v>363</v>
      </c>
      <c r="B8" s="110" t="s">
        <v>368</v>
      </c>
      <c r="C8" s="110"/>
    </row>
    <row r="9" spans="1:4" ht="63.75" x14ac:dyDescent="0.2">
      <c r="A9" s="112" t="s">
        <v>365</v>
      </c>
    </row>
    <row r="10" spans="1:4" ht="102" x14ac:dyDescent="0.2">
      <c r="A10" s="113" t="s">
        <v>366</v>
      </c>
    </row>
    <row r="11" spans="1:4" ht="127.5" x14ac:dyDescent="0.2">
      <c r="A11" s="130" t="s">
        <v>349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tabColor theme="1"/>
    <pageSetUpPr fitToPage="1"/>
  </sheetPr>
  <dimension ref="A1:W134"/>
  <sheetViews>
    <sheetView topLeftCell="A6" zoomScale="90" zoomScaleNormal="90" workbookViewId="0">
      <pane xSplit="4" ySplit="1" topLeftCell="E7" activePane="bottomRight" state="frozen"/>
      <selection activeCell="A6" sqref="A6"/>
      <selection pane="topRight" activeCell="E6" sqref="E6"/>
      <selection pane="bottomLeft" activeCell="A7" sqref="A7"/>
      <selection pane="bottomRight" activeCell="C10" sqref="C10"/>
    </sheetView>
  </sheetViews>
  <sheetFormatPr baseColWidth="10" defaultColWidth="11.42578125" defaultRowHeight="12.75" x14ac:dyDescent="0.2"/>
  <cols>
    <col min="1" max="1" width="13.85546875" style="24" customWidth="1"/>
    <col min="2" max="2" width="40.28515625" style="4" customWidth="1"/>
    <col min="3" max="3" width="26.28515625" style="5" bestFit="1" customWidth="1"/>
    <col min="4" max="4" width="13.5703125" style="6" bestFit="1" customWidth="1"/>
    <col min="5" max="5" width="102.85546875" style="1" bestFit="1" customWidth="1"/>
    <col min="6" max="6" width="31.85546875" style="3" customWidth="1"/>
    <col min="7" max="7" width="45.5703125" style="3" customWidth="1"/>
    <col min="8" max="8" width="32.140625" style="7" customWidth="1"/>
    <col min="9" max="9" width="121" style="8" bestFit="1" customWidth="1"/>
    <col min="10" max="10" width="44.5703125" style="3" customWidth="1"/>
    <col min="11" max="11" width="28.7109375" style="8" bestFit="1" customWidth="1"/>
    <col min="12" max="12" width="82" style="3" bestFit="1" customWidth="1"/>
    <col min="13" max="16384" width="11.42578125" style="3"/>
  </cols>
  <sheetData>
    <row r="1" spans="1:12" ht="27.75" hidden="1" x14ac:dyDescent="0.2">
      <c r="B1" s="9"/>
      <c r="C1" s="10"/>
      <c r="D1" s="11"/>
      <c r="E1" s="409" t="s">
        <v>74</v>
      </c>
      <c r="F1" s="409"/>
      <c r="G1" s="409"/>
      <c r="H1" s="410"/>
      <c r="I1" s="410"/>
      <c r="J1" s="12"/>
      <c r="K1" s="13"/>
      <c r="L1" s="14"/>
    </row>
    <row r="2" spans="1:12" ht="28.5" hidden="1" customHeight="1" x14ac:dyDescent="0.2">
      <c r="B2" s="9"/>
      <c r="C2" s="10"/>
      <c r="D2" s="11"/>
      <c r="E2" s="411"/>
      <c r="F2" s="411"/>
      <c r="G2" s="411"/>
      <c r="H2" s="412"/>
      <c r="I2" s="412"/>
      <c r="J2" s="12"/>
      <c r="K2" s="13"/>
      <c r="L2" s="14"/>
    </row>
    <row r="3" spans="1:12" hidden="1" x14ac:dyDescent="0.2">
      <c r="B3" s="13"/>
      <c r="C3" s="15"/>
      <c r="D3" s="16"/>
      <c r="E3" s="17"/>
      <c r="F3" s="18"/>
      <c r="G3" s="18"/>
      <c r="H3" s="19"/>
      <c r="I3" s="20"/>
      <c r="J3" s="18"/>
      <c r="K3" s="20"/>
    </row>
    <row r="4" spans="1:12" ht="38.25" hidden="1" customHeight="1" x14ac:dyDescent="0.2">
      <c r="B4" s="413" t="s">
        <v>75</v>
      </c>
      <c r="C4" s="413"/>
      <c r="D4" s="413"/>
      <c r="E4" s="414"/>
      <c r="F4" s="414"/>
      <c r="G4" s="414"/>
      <c r="H4" s="413"/>
      <c r="I4" s="413"/>
      <c r="J4" s="414"/>
      <c r="K4" s="413"/>
      <c r="L4" s="414"/>
    </row>
    <row r="5" spans="1:12" s="14" customFormat="1" ht="24" hidden="1" customHeight="1" x14ac:dyDescent="0.2">
      <c r="A5" s="106"/>
      <c r="B5" s="415" t="s">
        <v>76</v>
      </c>
      <c r="C5" s="415"/>
      <c r="D5" s="415"/>
      <c r="E5" s="416"/>
      <c r="F5" s="416"/>
      <c r="G5" s="416"/>
      <c r="H5" s="415"/>
      <c r="I5" s="415"/>
      <c r="J5" s="416"/>
      <c r="K5" s="415"/>
      <c r="L5" s="416"/>
    </row>
    <row r="6" spans="1:12" ht="108" x14ac:dyDescent="0.2">
      <c r="B6" s="34" t="s">
        <v>77</v>
      </c>
      <c r="C6" s="34" t="s">
        <v>78</v>
      </c>
      <c r="D6" s="101"/>
      <c r="E6" s="34" t="s">
        <v>79</v>
      </c>
      <c r="F6" s="34" t="s">
        <v>80</v>
      </c>
      <c r="G6" s="34" t="s">
        <v>24</v>
      </c>
      <c r="H6" s="34" t="s">
        <v>81</v>
      </c>
      <c r="I6" s="34" t="s">
        <v>82</v>
      </c>
      <c r="J6" s="34" t="s">
        <v>83</v>
      </c>
      <c r="K6" s="34" t="s">
        <v>84</v>
      </c>
      <c r="L6" s="35" t="s">
        <v>25</v>
      </c>
    </row>
    <row r="7" spans="1:12" ht="47.25" customHeight="1" x14ac:dyDescent="0.2">
      <c r="B7" s="36"/>
      <c r="C7" s="37"/>
      <c r="D7" s="38" t="s">
        <v>85</v>
      </c>
      <c r="E7" s="417" t="s">
        <v>375</v>
      </c>
      <c r="F7" s="418"/>
      <c r="G7" s="418"/>
      <c r="H7" s="419"/>
      <c r="I7" s="419"/>
      <c r="J7" s="418"/>
      <c r="K7" s="419"/>
      <c r="L7" s="418"/>
    </row>
    <row r="8" spans="1:12" s="14" customFormat="1" ht="47.25" customHeight="1" x14ac:dyDescent="0.2">
      <c r="A8" s="109" t="s">
        <v>354</v>
      </c>
      <c r="B8" s="32" t="s">
        <v>59</v>
      </c>
      <c r="C8" s="45"/>
      <c r="D8" s="117" t="s">
        <v>86</v>
      </c>
      <c r="E8" s="123" t="s">
        <v>373</v>
      </c>
      <c r="F8" s="114"/>
      <c r="G8" s="127"/>
      <c r="H8" s="118" t="s">
        <v>150</v>
      </c>
      <c r="I8" s="49"/>
      <c r="J8" s="50"/>
      <c r="K8" s="41" t="s">
        <v>127</v>
      </c>
      <c r="L8" s="43"/>
    </row>
    <row r="9" spans="1:12" s="14" customFormat="1" ht="47.25" customHeight="1" x14ac:dyDescent="0.2">
      <c r="A9" s="109" t="s">
        <v>354</v>
      </c>
      <c r="B9" s="32" t="s">
        <v>428</v>
      </c>
      <c r="C9" s="45"/>
      <c r="D9" s="117" t="s">
        <v>90</v>
      </c>
      <c r="E9" s="126" t="s">
        <v>383</v>
      </c>
      <c r="F9" s="46"/>
      <c r="G9" s="52"/>
      <c r="H9" s="119" t="s">
        <v>150</v>
      </c>
      <c r="I9" s="49"/>
      <c r="J9" s="33"/>
      <c r="K9" s="41" t="s">
        <v>226</v>
      </c>
      <c r="L9" s="43"/>
    </row>
    <row r="10" spans="1:12" ht="81" customHeight="1" x14ac:dyDescent="0.2">
      <c r="A10" s="109" t="s">
        <v>354</v>
      </c>
      <c r="B10" s="32" t="s">
        <v>428</v>
      </c>
      <c r="C10" s="45"/>
      <c r="D10" s="117" t="s">
        <v>94</v>
      </c>
      <c r="E10" s="126" t="s">
        <v>382</v>
      </c>
      <c r="F10" s="46"/>
      <c r="G10" s="52"/>
      <c r="H10" s="119" t="s">
        <v>150</v>
      </c>
      <c r="I10" s="49"/>
      <c r="J10" s="33"/>
      <c r="K10" s="41" t="s">
        <v>226</v>
      </c>
      <c r="L10" s="43"/>
    </row>
    <row r="11" spans="1:12" ht="39" customHeight="1" x14ac:dyDescent="0.2">
      <c r="A11" s="109" t="s">
        <v>354</v>
      </c>
      <c r="B11" s="32" t="s">
        <v>59</v>
      </c>
      <c r="C11" s="45" t="s">
        <v>142</v>
      </c>
      <c r="D11" s="117" t="s">
        <v>98</v>
      </c>
      <c r="E11" s="114" t="s">
        <v>374</v>
      </c>
      <c r="F11" s="48"/>
      <c r="G11" s="48" t="s">
        <v>26</v>
      </c>
      <c r="H11" s="118" t="s">
        <v>150</v>
      </c>
      <c r="I11" s="41" t="s">
        <v>144</v>
      </c>
      <c r="J11" s="42"/>
      <c r="K11" s="41" t="s">
        <v>125</v>
      </c>
      <c r="L11" s="43"/>
    </row>
    <row r="12" spans="1:12" x14ac:dyDescent="0.2">
      <c r="A12" s="109" t="s">
        <v>354</v>
      </c>
      <c r="B12" s="39" t="s">
        <v>32</v>
      </c>
      <c r="C12" s="40"/>
      <c r="D12" s="117" t="s">
        <v>100</v>
      </c>
      <c r="E12" s="131" t="s">
        <v>91</v>
      </c>
      <c r="F12" s="39"/>
      <c r="G12" s="39"/>
      <c r="H12" s="118" t="s">
        <v>150</v>
      </c>
      <c r="I12" s="41" t="s">
        <v>92</v>
      </c>
      <c r="J12" s="42"/>
      <c r="K12" s="41" t="s">
        <v>93</v>
      </c>
      <c r="L12" s="43"/>
    </row>
    <row r="13" spans="1:12" ht="56.25" x14ac:dyDescent="0.2">
      <c r="A13" s="109" t="s">
        <v>354</v>
      </c>
      <c r="B13" s="32" t="s">
        <v>32</v>
      </c>
      <c r="C13" s="40"/>
      <c r="D13" s="117" t="s">
        <v>104</v>
      </c>
      <c r="E13" s="131" t="s">
        <v>101</v>
      </c>
      <c r="F13" s="44"/>
      <c r="G13" s="44"/>
      <c r="H13" s="118" t="s">
        <v>150</v>
      </c>
      <c r="I13" s="41" t="s">
        <v>102</v>
      </c>
      <c r="J13" s="42"/>
      <c r="K13" s="41" t="s">
        <v>103</v>
      </c>
      <c r="L13" s="43"/>
    </row>
    <row r="14" spans="1:12" ht="33.75" x14ac:dyDescent="0.2">
      <c r="A14" s="109" t="s">
        <v>354</v>
      </c>
      <c r="B14" s="39" t="s">
        <v>41</v>
      </c>
      <c r="C14" s="40"/>
      <c r="D14" s="117" t="s">
        <v>108</v>
      </c>
      <c r="E14" s="131" t="s">
        <v>105</v>
      </c>
      <c r="F14" s="128"/>
      <c r="G14" s="44"/>
      <c r="H14" s="118" t="s">
        <v>150</v>
      </c>
      <c r="I14" s="41" t="s">
        <v>106</v>
      </c>
      <c r="J14" s="42"/>
      <c r="K14" s="41" t="s">
        <v>107</v>
      </c>
      <c r="L14" s="43"/>
    </row>
    <row r="15" spans="1:12" ht="38.25" x14ac:dyDescent="0.2">
      <c r="A15" s="109" t="s">
        <v>354</v>
      </c>
      <c r="B15" s="115" t="s">
        <v>46</v>
      </c>
      <c r="C15" s="116"/>
      <c r="D15" s="117" t="s">
        <v>112</v>
      </c>
      <c r="E15" s="131" t="s">
        <v>372</v>
      </c>
      <c r="F15" s="114"/>
      <c r="G15" s="127"/>
      <c r="H15" s="118" t="s">
        <v>150</v>
      </c>
      <c r="I15" s="102" t="s">
        <v>113</v>
      </c>
      <c r="J15" s="103"/>
      <c r="K15" s="102" t="s">
        <v>114</v>
      </c>
      <c r="L15" s="105"/>
    </row>
    <row r="16" spans="1:12" ht="25.5" x14ac:dyDescent="0.2">
      <c r="A16" s="109" t="s">
        <v>354</v>
      </c>
      <c r="B16" s="115" t="s">
        <v>46</v>
      </c>
      <c r="C16" s="116"/>
      <c r="D16" s="117" t="s">
        <v>115</v>
      </c>
      <c r="E16" s="131" t="s">
        <v>116</v>
      </c>
      <c r="F16" s="114"/>
      <c r="G16" s="114"/>
      <c r="H16" s="118" t="s">
        <v>150</v>
      </c>
      <c r="I16" s="102" t="s">
        <v>117</v>
      </c>
      <c r="J16" s="103"/>
      <c r="K16" s="102" t="s">
        <v>118</v>
      </c>
      <c r="L16" s="105"/>
    </row>
    <row r="17" spans="1:21" ht="33.75" x14ac:dyDescent="0.2">
      <c r="A17" s="109" t="s">
        <v>354</v>
      </c>
      <c r="B17" s="32" t="s">
        <v>46</v>
      </c>
      <c r="C17" s="45"/>
      <c r="D17" s="117" t="s">
        <v>119</v>
      </c>
      <c r="E17" s="131" t="s">
        <v>120</v>
      </c>
      <c r="F17" s="46"/>
      <c r="G17" s="46"/>
      <c r="H17" s="118" t="s">
        <v>150</v>
      </c>
      <c r="I17" s="41" t="s">
        <v>121</v>
      </c>
      <c r="J17" s="33"/>
      <c r="K17" s="41" t="s">
        <v>122</v>
      </c>
      <c r="L17" s="43"/>
    </row>
    <row r="18" spans="1:21" ht="22.5" x14ac:dyDescent="0.2">
      <c r="A18" s="109" t="s">
        <v>354</v>
      </c>
      <c r="B18" s="32" t="s">
        <v>46</v>
      </c>
      <c r="C18" s="45"/>
      <c r="D18" s="117" t="s">
        <v>124</v>
      </c>
      <c r="E18" s="126" t="s">
        <v>138</v>
      </c>
      <c r="F18" s="46"/>
      <c r="G18" s="52"/>
      <c r="H18" s="118" t="s">
        <v>150</v>
      </c>
      <c r="I18" s="49"/>
      <c r="J18" s="33"/>
      <c r="K18" s="41" t="s">
        <v>139</v>
      </c>
      <c r="L18" s="43"/>
    </row>
    <row r="19" spans="1:21" ht="22.5" x14ac:dyDescent="0.2">
      <c r="A19" s="109" t="s">
        <v>354</v>
      </c>
      <c r="B19" s="32" t="s">
        <v>46</v>
      </c>
      <c r="C19" s="45"/>
      <c r="D19" s="117" t="s">
        <v>126</v>
      </c>
      <c r="E19" s="126" t="s">
        <v>141</v>
      </c>
      <c r="F19" s="46"/>
      <c r="G19" s="52"/>
      <c r="H19" s="118" t="s">
        <v>150</v>
      </c>
      <c r="I19" s="49"/>
      <c r="J19" s="33"/>
      <c r="K19" s="41" t="s">
        <v>139</v>
      </c>
      <c r="L19" s="43"/>
    </row>
    <row r="20" spans="1:21" ht="45" x14ac:dyDescent="0.2">
      <c r="A20" s="109" t="s">
        <v>354</v>
      </c>
      <c r="B20" s="32" t="s">
        <v>421</v>
      </c>
      <c r="C20" s="45" t="s">
        <v>128</v>
      </c>
      <c r="D20" s="117" t="s">
        <v>129</v>
      </c>
      <c r="E20" s="123" t="s">
        <v>130</v>
      </c>
      <c r="F20" s="48"/>
      <c r="G20" s="48"/>
      <c r="H20" s="118" t="s">
        <v>150</v>
      </c>
      <c r="I20" s="49"/>
      <c r="J20" s="50"/>
      <c r="K20" s="41" t="s">
        <v>131</v>
      </c>
      <c r="L20" s="43"/>
    </row>
    <row r="21" spans="1:21" ht="45" x14ac:dyDescent="0.2">
      <c r="A21" s="109" t="s">
        <v>354</v>
      </c>
      <c r="B21" s="32" t="s">
        <v>421</v>
      </c>
      <c r="C21" s="45" t="s">
        <v>132</v>
      </c>
      <c r="D21" s="117" t="s">
        <v>133</v>
      </c>
      <c r="E21" s="123" t="s">
        <v>134</v>
      </c>
      <c r="F21" s="48"/>
      <c r="G21" s="48"/>
      <c r="H21" s="118" t="s">
        <v>150</v>
      </c>
      <c r="I21" s="49"/>
      <c r="J21" s="50"/>
      <c r="K21" s="41" t="s">
        <v>131</v>
      </c>
      <c r="L21" s="43"/>
    </row>
    <row r="22" spans="1:21" ht="45" x14ac:dyDescent="0.2">
      <c r="A22" s="109" t="s">
        <v>354</v>
      </c>
      <c r="B22" s="32" t="s">
        <v>421</v>
      </c>
      <c r="C22" s="45" t="s">
        <v>132</v>
      </c>
      <c r="D22" s="117" t="s">
        <v>135</v>
      </c>
      <c r="E22" s="123" t="s">
        <v>397</v>
      </c>
      <c r="F22" s="48"/>
      <c r="G22" s="48"/>
      <c r="H22" s="118" t="s">
        <v>150</v>
      </c>
      <c r="I22" s="49"/>
      <c r="J22" s="50"/>
      <c r="K22" s="41" t="s">
        <v>131</v>
      </c>
      <c r="L22" s="43"/>
    </row>
    <row r="23" spans="1:21" ht="25.5" x14ac:dyDescent="0.2">
      <c r="A23" s="109" t="s">
        <v>354</v>
      </c>
      <c r="B23" s="39" t="s">
        <v>27</v>
      </c>
      <c r="C23" s="40"/>
      <c r="D23" s="117" t="s">
        <v>136</v>
      </c>
      <c r="E23" s="104" t="s">
        <v>87</v>
      </c>
      <c r="F23" s="39"/>
      <c r="G23" s="39"/>
      <c r="H23" s="118" t="s">
        <v>150</v>
      </c>
      <c r="I23" s="41" t="s">
        <v>88</v>
      </c>
      <c r="J23" s="42"/>
      <c r="K23" s="41" t="s">
        <v>89</v>
      </c>
      <c r="L23" s="43"/>
    </row>
    <row r="24" spans="1:21" ht="51" x14ac:dyDescent="0.2">
      <c r="A24" s="109" t="s">
        <v>354</v>
      </c>
      <c r="B24" s="39" t="s">
        <v>27</v>
      </c>
      <c r="C24" s="40"/>
      <c r="D24" s="117" t="s">
        <v>137</v>
      </c>
      <c r="E24" s="104" t="s">
        <v>371</v>
      </c>
      <c r="F24" s="114"/>
      <c r="G24" s="125"/>
      <c r="H24" s="118" t="s">
        <v>150</v>
      </c>
      <c r="I24" s="41" t="s">
        <v>95</v>
      </c>
      <c r="J24" s="103" t="s">
        <v>96</v>
      </c>
      <c r="K24" s="41" t="s">
        <v>97</v>
      </c>
      <c r="L24" s="43"/>
    </row>
    <row r="25" spans="1:21" ht="25.5" x14ac:dyDescent="0.2">
      <c r="A25" s="109" t="s">
        <v>354</v>
      </c>
      <c r="B25" s="39" t="s">
        <v>27</v>
      </c>
      <c r="C25" s="40"/>
      <c r="D25" s="117" t="s">
        <v>140</v>
      </c>
      <c r="E25" s="104" t="s">
        <v>99</v>
      </c>
      <c r="F25" s="44"/>
      <c r="G25" s="44"/>
      <c r="H25" s="118" t="s">
        <v>150</v>
      </c>
      <c r="I25" s="41"/>
      <c r="J25" s="42"/>
      <c r="K25" s="41" t="s">
        <v>97</v>
      </c>
      <c r="L25" s="43"/>
    </row>
    <row r="26" spans="1:21" ht="33.75" x14ac:dyDescent="0.2">
      <c r="A26" s="109" t="s">
        <v>354</v>
      </c>
      <c r="B26" s="39" t="s">
        <v>27</v>
      </c>
      <c r="C26" s="40"/>
      <c r="D26" s="117" t="s">
        <v>143</v>
      </c>
      <c r="E26" s="104" t="s">
        <v>109</v>
      </c>
      <c r="F26" s="43"/>
      <c r="G26" s="44"/>
      <c r="H26" s="118" t="s">
        <v>150</v>
      </c>
      <c r="I26" s="41" t="s">
        <v>110</v>
      </c>
      <c r="J26" s="42"/>
      <c r="K26" s="41" t="s">
        <v>111</v>
      </c>
      <c r="L26" s="54"/>
      <c r="M26" s="21"/>
      <c r="N26" s="21"/>
      <c r="O26" s="21"/>
      <c r="P26" s="21"/>
      <c r="Q26" s="21"/>
      <c r="R26" s="21"/>
      <c r="S26" s="21"/>
      <c r="T26" s="21"/>
    </row>
    <row r="27" spans="1:21" ht="18" x14ac:dyDescent="0.2">
      <c r="B27" s="36"/>
      <c r="C27" s="37"/>
      <c r="D27" s="55" t="s">
        <v>145</v>
      </c>
      <c r="E27" s="56" t="s">
        <v>146</v>
      </c>
      <c r="F27" s="57"/>
      <c r="G27" s="57"/>
      <c r="H27" s="36"/>
      <c r="I27" s="37"/>
      <c r="J27" s="57"/>
      <c r="K27" s="37"/>
      <c r="L27" s="57"/>
    </row>
    <row r="28" spans="1:21" ht="14.25" x14ac:dyDescent="0.2">
      <c r="B28" s="58"/>
      <c r="C28" s="58"/>
      <c r="D28" s="59"/>
      <c r="E28" s="60" t="s">
        <v>147</v>
      </c>
      <c r="F28" s="60"/>
      <c r="G28" s="60"/>
      <c r="H28" s="58"/>
      <c r="I28" s="58"/>
      <c r="J28" s="60"/>
      <c r="K28" s="58"/>
      <c r="L28" s="60"/>
    </row>
    <row r="29" spans="1:21" ht="33.75" x14ac:dyDescent="0.2">
      <c r="A29" s="107" t="s">
        <v>351</v>
      </c>
      <c r="B29" s="32" t="s">
        <v>32</v>
      </c>
      <c r="C29" s="40"/>
      <c r="D29" s="61" t="s">
        <v>148</v>
      </c>
      <c r="E29" s="123" t="s">
        <v>149</v>
      </c>
      <c r="F29" s="43"/>
      <c r="G29" s="63"/>
      <c r="H29" s="64" t="s">
        <v>150</v>
      </c>
      <c r="I29" s="41" t="s">
        <v>151</v>
      </c>
      <c r="J29" s="41"/>
      <c r="K29" s="41" t="s">
        <v>152</v>
      </c>
      <c r="L29" s="43"/>
      <c r="M29" s="22"/>
    </row>
    <row r="30" spans="1:21" ht="26.25" customHeight="1" x14ac:dyDescent="0.2">
      <c r="A30" s="107" t="s">
        <v>351</v>
      </c>
      <c r="B30" s="32" t="s">
        <v>32</v>
      </c>
      <c r="C30" s="40"/>
      <c r="D30" s="61" t="s">
        <v>153</v>
      </c>
      <c r="E30" s="123" t="s">
        <v>154</v>
      </c>
      <c r="F30" s="43"/>
      <c r="G30" s="65"/>
      <c r="H30" s="64" t="s">
        <v>150</v>
      </c>
      <c r="I30" s="41" t="s">
        <v>155</v>
      </c>
      <c r="J30" s="41"/>
      <c r="K30" s="41" t="s">
        <v>103</v>
      </c>
      <c r="L30" s="43"/>
      <c r="M30" s="24"/>
    </row>
    <row r="31" spans="1:21" ht="25.5" x14ac:dyDescent="0.2">
      <c r="A31" s="107" t="s">
        <v>351</v>
      </c>
      <c r="B31" s="32" t="s">
        <v>46</v>
      </c>
      <c r="C31" s="45"/>
      <c r="D31" s="61" t="s">
        <v>157</v>
      </c>
      <c r="E31" s="123" t="s">
        <v>379</v>
      </c>
      <c r="F31" s="114"/>
      <c r="G31" s="95"/>
      <c r="H31" s="64" t="s">
        <v>150</v>
      </c>
      <c r="I31" s="41"/>
      <c r="J31" s="42"/>
      <c r="K31" s="41" t="s">
        <v>378</v>
      </c>
      <c r="L31" s="54"/>
      <c r="M31" s="21"/>
      <c r="N31" s="21"/>
      <c r="O31" s="21"/>
      <c r="P31" s="21"/>
      <c r="Q31" s="21"/>
      <c r="R31" s="21"/>
      <c r="S31" s="21"/>
      <c r="T31" s="21"/>
      <c r="U31" s="21"/>
    </row>
    <row r="32" spans="1:21" ht="90" x14ac:dyDescent="0.2">
      <c r="A32" s="107" t="s">
        <v>351</v>
      </c>
      <c r="B32" s="32" t="s">
        <v>59</v>
      </c>
      <c r="C32" s="32" t="s">
        <v>156</v>
      </c>
      <c r="D32" s="61" t="s">
        <v>160</v>
      </c>
      <c r="E32" s="123" t="s">
        <v>158</v>
      </c>
      <c r="F32" s="48"/>
      <c r="G32" s="47"/>
      <c r="H32" s="64" t="s">
        <v>150</v>
      </c>
      <c r="I32" s="41" t="s">
        <v>159</v>
      </c>
      <c r="J32" s="42"/>
      <c r="K32" s="41" t="s">
        <v>125</v>
      </c>
      <c r="L32" s="66"/>
      <c r="M32" s="21"/>
      <c r="N32" s="21"/>
      <c r="O32" s="21"/>
      <c r="P32" s="21"/>
      <c r="Q32" s="21"/>
      <c r="R32" s="21"/>
      <c r="S32" s="21"/>
      <c r="T32" s="21"/>
      <c r="U32" s="21"/>
    </row>
    <row r="33" spans="1:23" ht="56.25" x14ac:dyDescent="0.2">
      <c r="A33" s="107" t="s">
        <v>351</v>
      </c>
      <c r="B33" s="32" t="s">
        <v>59</v>
      </c>
      <c r="C33" s="32" t="s">
        <v>156</v>
      </c>
      <c r="D33" s="61" t="s">
        <v>166</v>
      </c>
      <c r="E33" s="123" t="s">
        <v>161</v>
      </c>
      <c r="F33" s="48"/>
      <c r="G33" s="47"/>
      <c r="H33" s="64" t="s">
        <v>150</v>
      </c>
      <c r="I33" s="41" t="s">
        <v>163</v>
      </c>
      <c r="J33" s="41" t="s">
        <v>164</v>
      </c>
      <c r="K33" s="41" t="s">
        <v>125</v>
      </c>
      <c r="L33" s="66"/>
      <c r="M33" s="21"/>
      <c r="N33" s="21"/>
      <c r="O33" s="21"/>
      <c r="P33" s="21"/>
      <c r="Q33" s="21"/>
      <c r="R33" s="21"/>
      <c r="S33" s="21"/>
      <c r="T33" s="21"/>
      <c r="U33" s="21"/>
      <c r="V33" s="25"/>
    </row>
    <row r="34" spans="1:23" ht="25.5" x14ac:dyDescent="0.2">
      <c r="A34" s="107" t="s">
        <v>351</v>
      </c>
      <c r="B34" s="32" t="s">
        <v>59</v>
      </c>
      <c r="C34" s="45" t="s">
        <v>142</v>
      </c>
      <c r="D34" s="61" t="s">
        <v>170</v>
      </c>
      <c r="E34" s="123" t="s">
        <v>202</v>
      </c>
      <c r="F34" s="74"/>
      <c r="G34" s="75"/>
      <c r="H34" s="64" t="s">
        <v>150</v>
      </c>
      <c r="I34" s="41" t="s">
        <v>203</v>
      </c>
      <c r="J34" s="42"/>
      <c r="K34" s="41" t="s">
        <v>125</v>
      </c>
      <c r="L34" s="54"/>
      <c r="M34" s="21"/>
      <c r="N34" s="21"/>
      <c r="O34" s="21"/>
      <c r="P34" s="21"/>
      <c r="Q34" s="21"/>
      <c r="R34" s="21"/>
      <c r="S34" s="21"/>
      <c r="T34" s="21"/>
      <c r="U34" s="21"/>
    </row>
    <row r="35" spans="1:23" ht="45" x14ac:dyDescent="0.2">
      <c r="A35" s="107" t="s">
        <v>351</v>
      </c>
      <c r="B35" s="32" t="s">
        <v>59</v>
      </c>
      <c r="C35" s="32" t="s">
        <v>165</v>
      </c>
      <c r="D35" s="61" t="s">
        <v>175</v>
      </c>
      <c r="E35" s="123" t="s">
        <v>167</v>
      </c>
      <c r="F35" s="96" t="s">
        <v>376</v>
      </c>
      <c r="G35" s="97"/>
      <c r="H35" s="64" t="s">
        <v>150</v>
      </c>
      <c r="I35" s="41" t="s">
        <v>168</v>
      </c>
      <c r="J35" s="42"/>
      <c r="K35" s="41" t="s">
        <v>169</v>
      </c>
      <c r="L35" s="66"/>
      <c r="M35" s="21"/>
      <c r="N35" s="21"/>
      <c r="O35" s="21"/>
      <c r="P35" s="21"/>
      <c r="Q35" s="21"/>
      <c r="R35" s="21"/>
      <c r="S35" s="21"/>
      <c r="T35" s="21"/>
      <c r="U35" s="21"/>
      <c r="V35" s="25"/>
    </row>
    <row r="36" spans="1:23" ht="38.25" x14ac:dyDescent="0.2">
      <c r="A36" s="107" t="s">
        <v>351</v>
      </c>
      <c r="B36" s="32" t="s">
        <v>59</v>
      </c>
      <c r="C36" s="32"/>
      <c r="D36" s="61" t="s">
        <v>206</v>
      </c>
      <c r="E36" s="123" t="s">
        <v>176</v>
      </c>
      <c r="F36" s="48"/>
      <c r="G36" s="47"/>
      <c r="H36" s="64" t="s">
        <v>150</v>
      </c>
      <c r="I36" s="41" t="s">
        <v>177</v>
      </c>
      <c r="J36" s="42"/>
      <c r="K36" s="41" t="s">
        <v>178</v>
      </c>
      <c r="L36" s="66"/>
      <c r="M36" s="21"/>
      <c r="N36" s="21"/>
      <c r="O36" s="21"/>
      <c r="P36" s="21"/>
      <c r="Q36" s="21"/>
      <c r="R36" s="21"/>
      <c r="S36" s="21"/>
      <c r="T36" s="21"/>
      <c r="U36" s="21"/>
      <c r="V36" s="25"/>
    </row>
    <row r="37" spans="1:23" ht="25.5" x14ac:dyDescent="0.2">
      <c r="A37" s="107" t="s">
        <v>351</v>
      </c>
      <c r="B37" s="32" t="s">
        <v>59</v>
      </c>
      <c r="C37" s="71" t="s">
        <v>179</v>
      </c>
      <c r="D37" s="61" t="s">
        <v>210</v>
      </c>
      <c r="E37" s="123" t="s">
        <v>402</v>
      </c>
      <c r="F37" s="48"/>
      <c r="G37" s="47"/>
      <c r="H37" s="64" t="s">
        <v>171</v>
      </c>
      <c r="I37" s="420" t="s">
        <v>180</v>
      </c>
      <c r="J37" s="42"/>
      <c r="K37" s="41" t="s">
        <v>181</v>
      </c>
      <c r="L37" s="66"/>
      <c r="M37" s="21"/>
      <c r="N37" s="21"/>
      <c r="O37" s="21"/>
      <c r="P37" s="21"/>
      <c r="Q37" s="21"/>
      <c r="R37" s="21"/>
      <c r="S37" s="21"/>
      <c r="T37" s="21"/>
      <c r="U37" s="21"/>
      <c r="V37" s="25"/>
    </row>
    <row r="38" spans="1:23" ht="22.5" x14ac:dyDescent="0.2">
      <c r="A38" s="107" t="s">
        <v>351</v>
      </c>
      <c r="B38" s="32" t="s">
        <v>421</v>
      </c>
      <c r="C38" s="71" t="s">
        <v>179</v>
      </c>
      <c r="D38" s="61" t="s">
        <v>213</v>
      </c>
      <c r="E38" s="123" t="s">
        <v>422</v>
      </c>
      <c r="F38" s="48"/>
      <c r="G38" s="47"/>
      <c r="H38" s="64" t="s">
        <v>171</v>
      </c>
      <c r="I38" s="420"/>
      <c r="J38" s="42"/>
      <c r="K38" s="41" t="s">
        <v>182</v>
      </c>
      <c r="L38" s="66"/>
      <c r="M38" s="21"/>
      <c r="N38" s="21"/>
      <c r="O38" s="21"/>
      <c r="P38" s="21"/>
      <c r="Q38" s="21"/>
      <c r="R38" s="21"/>
      <c r="S38" s="21"/>
      <c r="T38" s="21"/>
      <c r="U38" s="21"/>
      <c r="V38" s="25"/>
    </row>
    <row r="39" spans="1:23" ht="25.5" x14ac:dyDescent="0.2">
      <c r="A39" s="107" t="s">
        <v>351</v>
      </c>
      <c r="B39" s="32" t="s">
        <v>421</v>
      </c>
      <c r="C39" s="71" t="s">
        <v>179</v>
      </c>
      <c r="D39" s="61" t="s">
        <v>216</v>
      </c>
      <c r="E39" s="123" t="s">
        <v>183</v>
      </c>
      <c r="F39" s="48"/>
      <c r="G39" s="47"/>
      <c r="H39" s="64" t="s">
        <v>171</v>
      </c>
      <c r="I39" s="420"/>
      <c r="J39" s="42"/>
      <c r="K39" s="41" t="s">
        <v>184</v>
      </c>
      <c r="L39" s="66"/>
      <c r="M39" s="21"/>
      <c r="N39" s="21"/>
      <c r="O39" s="21"/>
      <c r="P39" s="21"/>
      <c r="Q39" s="21"/>
      <c r="R39" s="21"/>
      <c r="S39" s="21"/>
      <c r="T39" s="21"/>
      <c r="U39" s="21"/>
      <c r="V39" s="25"/>
    </row>
    <row r="40" spans="1:23" ht="25.5" x14ac:dyDescent="0.2">
      <c r="A40" s="107" t="s">
        <v>351</v>
      </c>
      <c r="B40" s="32" t="s">
        <v>421</v>
      </c>
      <c r="C40" s="71" t="s">
        <v>179</v>
      </c>
      <c r="D40" s="61" t="s">
        <v>219</v>
      </c>
      <c r="E40" s="123" t="s">
        <v>377</v>
      </c>
      <c r="F40" s="96" t="s">
        <v>417</v>
      </c>
      <c r="G40" s="47"/>
      <c r="H40" s="64" t="s">
        <v>171</v>
      </c>
      <c r="I40" s="41"/>
      <c r="J40" s="42"/>
      <c r="K40" s="41" t="s">
        <v>185</v>
      </c>
      <c r="L40" s="66"/>
      <c r="M40" s="21"/>
      <c r="N40" s="21"/>
      <c r="O40" s="21"/>
      <c r="P40" s="21"/>
      <c r="Q40" s="21"/>
      <c r="R40" s="21"/>
      <c r="S40" s="21"/>
      <c r="T40" s="21"/>
      <c r="U40" s="21"/>
      <c r="V40" s="25"/>
    </row>
    <row r="41" spans="1:23" ht="25.5" x14ac:dyDescent="0.2">
      <c r="A41" s="107"/>
      <c r="B41" s="32" t="s">
        <v>421</v>
      </c>
      <c r="C41" s="71" t="s">
        <v>179</v>
      </c>
      <c r="D41" s="61" t="s">
        <v>223</v>
      </c>
      <c r="E41" s="123" t="s">
        <v>425</v>
      </c>
      <c r="F41" s="114"/>
      <c r="G41" s="47"/>
      <c r="H41" s="64" t="s">
        <v>171</v>
      </c>
      <c r="I41" s="41"/>
      <c r="J41" s="42"/>
      <c r="K41" s="41"/>
      <c r="L41" s="66"/>
      <c r="M41" s="21"/>
      <c r="N41" s="21"/>
      <c r="O41" s="21"/>
      <c r="P41" s="21"/>
      <c r="Q41" s="21"/>
      <c r="R41" s="21"/>
      <c r="S41" s="21"/>
      <c r="T41" s="21"/>
      <c r="U41" s="21"/>
      <c r="V41" s="25"/>
    </row>
    <row r="42" spans="1:23" ht="33.75" x14ac:dyDescent="0.2">
      <c r="A42" s="107" t="s">
        <v>351</v>
      </c>
      <c r="B42" s="32" t="s">
        <v>192</v>
      </c>
      <c r="C42" s="72"/>
      <c r="D42" s="61" t="s">
        <v>403</v>
      </c>
      <c r="E42" s="123" t="s">
        <v>193</v>
      </c>
      <c r="F42" s="96" t="s">
        <v>350</v>
      </c>
      <c r="G42" s="97"/>
      <c r="H42" s="64" t="s">
        <v>171</v>
      </c>
      <c r="I42" s="41" t="s">
        <v>194</v>
      </c>
      <c r="J42" s="42"/>
      <c r="K42" s="41" t="s">
        <v>195</v>
      </c>
      <c r="L42" s="66"/>
      <c r="M42" s="21"/>
      <c r="N42" s="21"/>
      <c r="O42" s="21"/>
      <c r="P42" s="21"/>
      <c r="Q42" s="21"/>
      <c r="R42" s="21"/>
      <c r="S42" s="21"/>
      <c r="T42" s="21"/>
      <c r="U42" s="21"/>
      <c r="V42" s="25"/>
    </row>
    <row r="43" spans="1:23" ht="79.5" customHeight="1" x14ac:dyDescent="0.2">
      <c r="A43" s="107" t="s">
        <v>351</v>
      </c>
      <c r="B43" s="32" t="s">
        <v>66</v>
      </c>
      <c r="C43" s="73" t="s">
        <v>196</v>
      </c>
      <c r="D43" s="61" t="s">
        <v>404</v>
      </c>
      <c r="E43" s="123" t="s">
        <v>197</v>
      </c>
      <c r="F43" s="48"/>
      <c r="G43" s="47"/>
      <c r="H43" s="64" t="s">
        <v>150</v>
      </c>
      <c r="I43" s="41" t="s">
        <v>198</v>
      </c>
      <c r="J43" s="42" t="s">
        <v>199</v>
      </c>
      <c r="K43" s="41" t="s">
        <v>200</v>
      </c>
      <c r="L43" s="66"/>
      <c r="M43" s="21"/>
      <c r="N43" s="21"/>
      <c r="O43" s="21"/>
      <c r="P43" s="21"/>
      <c r="Q43" s="21"/>
      <c r="R43" s="21"/>
      <c r="S43" s="21"/>
      <c r="T43" s="21"/>
      <c r="U43" s="21"/>
      <c r="V43" s="25"/>
    </row>
    <row r="44" spans="1:23" ht="25.5" x14ac:dyDescent="0.2">
      <c r="A44" s="107" t="s">
        <v>351</v>
      </c>
      <c r="B44" s="32" t="s">
        <v>204</v>
      </c>
      <c r="C44" s="45" t="s">
        <v>205</v>
      </c>
      <c r="D44" s="61" t="s">
        <v>405</v>
      </c>
      <c r="E44" s="123" t="s">
        <v>207</v>
      </c>
      <c r="F44" s="48"/>
      <c r="G44" s="76"/>
      <c r="H44" s="64" t="s">
        <v>150</v>
      </c>
      <c r="I44" s="41" t="s">
        <v>208</v>
      </c>
      <c r="J44" s="42"/>
      <c r="K44" s="41" t="s">
        <v>209</v>
      </c>
      <c r="L44" s="54"/>
      <c r="M44" s="21"/>
      <c r="N44" s="21"/>
      <c r="O44" s="21"/>
      <c r="P44" s="21"/>
      <c r="Q44" s="21"/>
      <c r="R44" s="21"/>
      <c r="S44" s="21"/>
      <c r="T44" s="21"/>
      <c r="U44" s="21"/>
      <c r="V44" s="26"/>
      <c r="W44" s="26"/>
    </row>
    <row r="45" spans="1:23" ht="22.5" x14ac:dyDescent="0.2">
      <c r="A45" s="107" t="s">
        <v>351</v>
      </c>
      <c r="B45" s="32" t="s">
        <v>204</v>
      </c>
      <c r="C45" s="45" t="s">
        <v>205</v>
      </c>
      <c r="D45" s="61" t="s">
        <v>406</v>
      </c>
      <c r="E45" s="123" t="s">
        <v>423</v>
      </c>
      <c r="F45" s="48"/>
      <c r="G45" s="76"/>
      <c r="H45" s="64" t="s">
        <v>150</v>
      </c>
      <c r="I45" s="41" t="s">
        <v>211</v>
      </c>
      <c r="J45" s="42"/>
      <c r="K45" s="41" t="s">
        <v>212</v>
      </c>
      <c r="L45" s="54"/>
      <c r="M45" s="21"/>
      <c r="N45" s="21"/>
      <c r="O45" s="21"/>
      <c r="P45" s="21"/>
      <c r="Q45" s="21"/>
      <c r="R45" s="21"/>
      <c r="S45" s="21"/>
      <c r="T45" s="21"/>
      <c r="U45" s="21"/>
      <c r="V45" s="26"/>
      <c r="W45" s="26"/>
    </row>
    <row r="46" spans="1:23" ht="25.5" x14ac:dyDescent="0.2">
      <c r="A46" s="107" t="s">
        <v>351</v>
      </c>
      <c r="B46" s="32" t="s">
        <v>204</v>
      </c>
      <c r="C46" s="45" t="s">
        <v>205</v>
      </c>
      <c r="D46" s="61" t="s">
        <v>407</v>
      </c>
      <c r="E46" s="123" t="s">
        <v>214</v>
      </c>
      <c r="F46" s="48"/>
      <c r="G46" s="76"/>
      <c r="H46" s="64" t="s">
        <v>150</v>
      </c>
      <c r="I46" s="41" t="s">
        <v>215</v>
      </c>
      <c r="J46" s="42"/>
      <c r="K46" s="41"/>
      <c r="L46" s="54"/>
      <c r="M46" s="21"/>
      <c r="N46" s="21"/>
      <c r="O46" s="21"/>
      <c r="P46" s="21"/>
      <c r="Q46" s="21"/>
      <c r="R46" s="21"/>
      <c r="S46" s="21"/>
      <c r="T46" s="21"/>
      <c r="U46" s="21"/>
      <c r="V46" s="26"/>
      <c r="W46" s="26"/>
    </row>
    <row r="47" spans="1:23" ht="67.5" x14ac:dyDescent="0.2">
      <c r="A47" s="107" t="s">
        <v>351</v>
      </c>
      <c r="B47" s="32" t="s">
        <v>204</v>
      </c>
      <c r="C47" s="32" t="s">
        <v>205</v>
      </c>
      <c r="D47" s="61" t="s">
        <v>408</v>
      </c>
      <c r="E47" s="123" t="s">
        <v>381</v>
      </c>
      <c r="F47" s="114"/>
      <c r="G47" s="95"/>
      <c r="H47" s="64" t="s">
        <v>162</v>
      </c>
      <c r="I47" s="102" t="s">
        <v>220</v>
      </c>
      <c r="J47" s="42"/>
      <c r="K47" s="41" t="s">
        <v>221</v>
      </c>
      <c r="L47" s="54"/>
      <c r="M47" s="21"/>
      <c r="N47" s="21"/>
      <c r="O47" s="21"/>
      <c r="P47" s="21"/>
      <c r="Q47" s="21"/>
      <c r="R47" s="21"/>
      <c r="S47" s="21"/>
      <c r="T47" s="21"/>
      <c r="U47" s="21"/>
    </row>
    <row r="48" spans="1:23" ht="67.5" x14ac:dyDescent="0.2">
      <c r="A48" s="107" t="s">
        <v>351</v>
      </c>
      <c r="B48" s="32" t="s">
        <v>59</v>
      </c>
      <c r="C48" s="32" t="s">
        <v>222</v>
      </c>
      <c r="D48" s="61" t="s">
        <v>409</v>
      </c>
      <c r="E48" s="123" t="s">
        <v>384</v>
      </c>
      <c r="F48" s="114"/>
      <c r="G48" s="95"/>
      <c r="H48" s="64" t="s">
        <v>171</v>
      </c>
      <c r="I48" s="102" t="s">
        <v>224</v>
      </c>
      <c r="J48" s="42"/>
      <c r="K48" s="41" t="s">
        <v>225</v>
      </c>
      <c r="L48" s="54"/>
      <c r="M48" s="21"/>
      <c r="N48" s="21"/>
      <c r="O48" s="21"/>
      <c r="P48" s="21"/>
      <c r="Q48" s="21"/>
      <c r="R48" s="21"/>
      <c r="S48" s="21"/>
      <c r="T48" s="21"/>
      <c r="U48" s="21"/>
    </row>
    <row r="49" spans="1:15" ht="14.25" x14ac:dyDescent="0.2">
      <c r="B49" s="58"/>
      <c r="C49" s="58"/>
      <c r="D49" s="59"/>
      <c r="E49" s="60" t="s">
        <v>227</v>
      </c>
      <c r="F49" s="60"/>
      <c r="G49" s="60"/>
      <c r="H49" s="58"/>
      <c r="I49" s="58"/>
      <c r="J49" s="60"/>
      <c r="K49" s="58"/>
      <c r="L49" s="60"/>
    </row>
    <row r="50" spans="1:15" ht="22.5" x14ac:dyDescent="0.2">
      <c r="A50" s="107" t="s">
        <v>352</v>
      </c>
      <c r="B50" s="32" t="s">
        <v>59</v>
      </c>
      <c r="C50" s="45" t="s">
        <v>228</v>
      </c>
      <c r="D50" s="53" t="s">
        <v>229</v>
      </c>
      <c r="E50" s="120" t="s">
        <v>387</v>
      </c>
      <c r="F50" s="48"/>
      <c r="G50" s="76"/>
      <c r="H50" s="64" t="s">
        <v>150</v>
      </c>
      <c r="I50" s="41" t="s">
        <v>230</v>
      </c>
      <c r="J50" s="103" t="s">
        <v>386</v>
      </c>
      <c r="K50" s="41" t="s">
        <v>125</v>
      </c>
      <c r="L50" s="43"/>
    </row>
    <row r="51" spans="1:15" ht="205.5" customHeight="1" x14ac:dyDescent="0.2">
      <c r="A51" s="107" t="s">
        <v>352</v>
      </c>
      <c r="B51" s="32" t="s">
        <v>59</v>
      </c>
      <c r="C51" s="45" t="s">
        <v>156</v>
      </c>
      <c r="D51" s="53" t="s">
        <v>231</v>
      </c>
      <c r="E51" s="123" t="s">
        <v>385</v>
      </c>
      <c r="F51" s="48"/>
      <c r="G51" s="76"/>
      <c r="H51" s="121" t="s">
        <v>171</v>
      </c>
      <c r="I51" s="41" t="s">
        <v>232</v>
      </c>
      <c r="J51" s="42" t="s">
        <v>233</v>
      </c>
      <c r="K51" s="41" t="s">
        <v>234</v>
      </c>
      <c r="L51" s="43"/>
    </row>
    <row r="52" spans="1:15" ht="25.5" x14ac:dyDescent="0.2">
      <c r="A52" s="107" t="s">
        <v>352</v>
      </c>
      <c r="B52" s="32" t="s">
        <v>59</v>
      </c>
      <c r="C52" s="45" t="s">
        <v>156</v>
      </c>
      <c r="D52" s="53" t="s">
        <v>235</v>
      </c>
      <c r="E52" s="123" t="s">
        <v>388</v>
      </c>
      <c r="F52" s="48"/>
      <c r="G52" s="51" t="s">
        <v>236</v>
      </c>
      <c r="H52" s="64" t="s">
        <v>171</v>
      </c>
      <c r="I52" s="41" t="s">
        <v>237</v>
      </c>
      <c r="J52" s="42"/>
      <c r="K52" s="41" t="s">
        <v>125</v>
      </c>
      <c r="L52" s="43"/>
    </row>
    <row r="53" spans="1:15" ht="22.5" x14ac:dyDescent="0.2">
      <c r="A53" s="107" t="s">
        <v>352</v>
      </c>
      <c r="B53" s="32" t="s">
        <v>59</v>
      </c>
      <c r="C53" s="45" t="s">
        <v>238</v>
      </c>
      <c r="D53" s="53" t="s">
        <v>239</v>
      </c>
      <c r="E53" s="123" t="s">
        <v>389</v>
      </c>
      <c r="F53" s="114"/>
      <c r="G53" s="95"/>
      <c r="H53" s="64" t="s">
        <v>171</v>
      </c>
      <c r="I53" s="102" t="s">
        <v>240</v>
      </c>
      <c r="J53" s="42"/>
      <c r="K53" s="41" t="s">
        <v>127</v>
      </c>
      <c r="L53" s="43"/>
    </row>
    <row r="54" spans="1:15" ht="33.75" x14ac:dyDescent="0.2">
      <c r="A54" s="107" t="s">
        <v>352</v>
      </c>
      <c r="B54" s="32" t="s">
        <v>59</v>
      </c>
      <c r="C54" s="122" t="s">
        <v>241</v>
      </c>
      <c r="D54" s="53" t="s">
        <v>242</v>
      </c>
      <c r="E54" s="123" t="s">
        <v>390</v>
      </c>
      <c r="F54" s="48"/>
      <c r="G54" s="95"/>
      <c r="H54" s="64" t="s">
        <v>150</v>
      </c>
      <c r="I54" s="41" t="s">
        <v>243</v>
      </c>
      <c r="J54" s="42"/>
      <c r="K54" s="41" t="s">
        <v>127</v>
      </c>
      <c r="L54" s="43"/>
    </row>
    <row r="55" spans="1:15" ht="33.75" x14ac:dyDescent="0.2">
      <c r="A55" s="107" t="s">
        <v>352</v>
      </c>
      <c r="B55" s="32" t="s">
        <v>59</v>
      </c>
      <c r="C55" s="45" t="s">
        <v>142</v>
      </c>
      <c r="D55" s="53" t="s">
        <v>244</v>
      </c>
      <c r="E55" s="123" t="s">
        <v>246</v>
      </c>
      <c r="F55" s="48"/>
      <c r="G55" s="76"/>
      <c r="H55" s="78" t="s">
        <v>150</v>
      </c>
      <c r="I55" s="41" t="s">
        <v>247</v>
      </c>
      <c r="J55" s="41" t="s">
        <v>248</v>
      </c>
      <c r="K55" s="41" t="s">
        <v>125</v>
      </c>
      <c r="L55" s="76"/>
    </row>
    <row r="56" spans="1:15" ht="22.5" x14ac:dyDescent="0.2">
      <c r="A56" s="107" t="s">
        <v>352</v>
      </c>
      <c r="B56" s="32" t="s">
        <v>66</v>
      </c>
      <c r="C56" s="45" t="s">
        <v>249</v>
      </c>
      <c r="D56" s="53" t="s">
        <v>270</v>
      </c>
      <c r="E56" s="123" t="s">
        <v>250</v>
      </c>
      <c r="F56" s="48"/>
      <c r="G56" s="95"/>
      <c r="H56" s="64" t="s">
        <v>150</v>
      </c>
      <c r="I56" s="41"/>
      <c r="J56" s="41"/>
      <c r="K56" s="41" t="s">
        <v>125</v>
      </c>
      <c r="L56" s="43"/>
    </row>
    <row r="57" spans="1:15" ht="33.75" x14ac:dyDescent="0.2">
      <c r="A57" s="107" t="s">
        <v>352</v>
      </c>
      <c r="B57" s="32" t="s">
        <v>66</v>
      </c>
      <c r="C57" s="45" t="s">
        <v>249</v>
      </c>
      <c r="D57" s="53" t="s">
        <v>274</v>
      </c>
      <c r="E57" s="123" t="s">
        <v>253</v>
      </c>
      <c r="F57" s="48"/>
      <c r="G57" s="47"/>
      <c r="H57" s="64" t="s">
        <v>171</v>
      </c>
      <c r="I57" s="41" t="s">
        <v>254</v>
      </c>
      <c r="J57" s="41"/>
      <c r="K57" s="41" t="s">
        <v>255</v>
      </c>
      <c r="L57" s="43"/>
    </row>
    <row r="58" spans="1:15" x14ac:dyDescent="0.2">
      <c r="A58" s="107" t="s">
        <v>352</v>
      </c>
      <c r="B58" s="32" t="s">
        <v>421</v>
      </c>
      <c r="C58" s="45" t="s">
        <v>249</v>
      </c>
      <c r="D58" s="53" t="s">
        <v>276</v>
      </c>
      <c r="E58" s="123" t="s">
        <v>392</v>
      </c>
      <c r="F58" s="48"/>
      <c r="G58" s="95"/>
      <c r="H58" s="64" t="s">
        <v>171</v>
      </c>
      <c r="I58" s="41"/>
      <c r="J58" s="41"/>
      <c r="K58" s="41" t="s">
        <v>125</v>
      </c>
      <c r="L58" s="76"/>
      <c r="M58" s="26"/>
      <c r="N58" s="26"/>
    </row>
    <row r="59" spans="1:15" ht="22.5" x14ac:dyDescent="0.2">
      <c r="A59" s="107" t="s">
        <v>352</v>
      </c>
      <c r="B59" s="32" t="s">
        <v>66</v>
      </c>
      <c r="C59" s="45" t="s">
        <v>251</v>
      </c>
      <c r="D59" s="53" t="s">
        <v>277</v>
      </c>
      <c r="E59" s="123" t="s">
        <v>391</v>
      </c>
      <c r="F59" s="48"/>
      <c r="G59" s="95"/>
      <c r="H59" s="64" t="s">
        <v>171</v>
      </c>
      <c r="I59" s="41"/>
      <c r="J59" s="41"/>
      <c r="K59" s="41" t="s">
        <v>252</v>
      </c>
      <c r="L59" s="43"/>
    </row>
    <row r="60" spans="1:15" ht="56.25" x14ac:dyDescent="0.2">
      <c r="A60" s="107" t="s">
        <v>352</v>
      </c>
      <c r="B60" s="32" t="s">
        <v>66</v>
      </c>
      <c r="C60" s="45" t="s">
        <v>251</v>
      </c>
      <c r="D60" s="53" t="s">
        <v>279</v>
      </c>
      <c r="E60" s="123" t="s">
        <v>393</v>
      </c>
      <c r="F60" s="48"/>
      <c r="G60" s="95"/>
      <c r="H60" s="64" t="s">
        <v>150</v>
      </c>
      <c r="I60" s="41" t="s">
        <v>256</v>
      </c>
      <c r="J60" s="41"/>
      <c r="K60" s="41" t="s">
        <v>257</v>
      </c>
      <c r="L60" s="43"/>
    </row>
    <row r="61" spans="1:15" ht="22.5" x14ac:dyDescent="0.2">
      <c r="A61" s="107" t="s">
        <v>352</v>
      </c>
      <c r="B61" s="32" t="s">
        <v>66</v>
      </c>
      <c r="C61" s="45" t="s">
        <v>251</v>
      </c>
      <c r="D61" s="53" t="s">
        <v>283</v>
      </c>
      <c r="E61" s="123" t="s">
        <v>258</v>
      </c>
      <c r="F61" s="48"/>
      <c r="G61" s="47"/>
      <c r="H61" s="64" t="s">
        <v>171</v>
      </c>
      <c r="I61" s="41"/>
      <c r="J61" s="41" t="s">
        <v>259</v>
      </c>
      <c r="K61" s="41" t="s">
        <v>260</v>
      </c>
      <c r="L61" s="43"/>
    </row>
    <row r="62" spans="1:15" ht="38.25" x14ac:dyDescent="0.2">
      <c r="A62" s="107" t="s">
        <v>352</v>
      </c>
      <c r="B62" s="32" t="s">
        <v>66</v>
      </c>
      <c r="C62" s="45" t="s">
        <v>251</v>
      </c>
      <c r="D62" s="53" t="s">
        <v>285</v>
      </c>
      <c r="E62" s="123" t="s">
        <v>394</v>
      </c>
      <c r="F62" s="48"/>
      <c r="G62" s="47"/>
      <c r="H62" s="64" t="s">
        <v>171</v>
      </c>
      <c r="I62" s="41" t="s">
        <v>261</v>
      </c>
      <c r="J62" s="41"/>
      <c r="K62" s="41" t="s">
        <v>262</v>
      </c>
      <c r="L62" s="76"/>
      <c r="M62" s="26"/>
      <c r="N62" s="26"/>
      <c r="O62" s="26"/>
    </row>
    <row r="63" spans="1:15" ht="22.5" x14ac:dyDescent="0.2">
      <c r="A63" s="107" t="s">
        <v>352</v>
      </c>
      <c r="B63" s="32" t="s">
        <v>66</v>
      </c>
      <c r="C63" s="45" t="s">
        <v>251</v>
      </c>
      <c r="D63" s="53" t="s">
        <v>288</v>
      </c>
      <c r="E63" s="123" t="s">
        <v>263</v>
      </c>
      <c r="F63" s="48"/>
      <c r="G63" s="47"/>
      <c r="H63" s="64" t="s">
        <v>171</v>
      </c>
      <c r="I63" s="41" t="s">
        <v>264</v>
      </c>
      <c r="J63" s="41"/>
      <c r="K63" s="41" t="s">
        <v>265</v>
      </c>
      <c r="L63" s="76"/>
      <c r="M63" s="26"/>
      <c r="N63" s="26"/>
      <c r="O63" s="26"/>
    </row>
    <row r="64" spans="1:15" ht="33.75" x14ac:dyDescent="0.2">
      <c r="A64" s="107" t="s">
        <v>352</v>
      </c>
      <c r="B64" s="32" t="s">
        <v>421</v>
      </c>
      <c r="C64" s="45" t="s">
        <v>266</v>
      </c>
      <c r="D64" s="53" t="s">
        <v>290</v>
      </c>
      <c r="E64" s="123" t="s">
        <v>419</v>
      </c>
      <c r="F64" s="48"/>
      <c r="G64" s="47"/>
      <c r="H64" s="64" t="s">
        <v>171</v>
      </c>
      <c r="I64" s="41" t="s">
        <v>269</v>
      </c>
      <c r="J64" s="41"/>
      <c r="K64" s="41" t="s">
        <v>125</v>
      </c>
      <c r="L64" s="76"/>
    </row>
    <row r="65" spans="1:17" ht="25.5" x14ac:dyDescent="0.2">
      <c r="A65" s="107" t="s">
        <v>352</v>
      </c>
      <c r="B65" s="32" t="s">
        <v>421</v>
      </c>
      <c r="C65" s="45" t="s">
        <v>266</v>
      </c>
      <c r="D65" s="53" t="s">
        <v>301</v>
      </c>
      <c r="E65" s="123" t="s">
        <v>420</v>
      </c>
      <c r="F65" s="48"/>
      <c r="G65" s="47"/>
      <c r="H65" s="64" t="s">
        <v>171</v>
      </c>
      <c r="I65" s="79"/>
      <c r="J65" s="79"/>
      <c r="K65" s="41" t="s">
        <v>125</v>
      </c>
      <c r="L65" s="76"/>
    </row>
    <row r="66" spans="1:17" x14ac:dyDescent="0.2">
      <c r="A66" s="107" t="s">
        <v>352</v>
      </c>
      <c r="B66" s="32" t="s">
        <v>421</v>
      </c>
      <c r="C66" s="45" t="s">
        <v>266</v>
      </c>
      <c r="D66" s="53" t="s">
        <v>304</v>
      </c>
      <c r="E66" s="123" t="s">
        <v>396</v>
      </c>
      <c r="F66" s="114"/>
      <c r="G66" s="95"/>
      <c r="H66" s="64" t="s">
        <v>150</v>
      </c>
      <c r="I66" s="79"/>
      <c r="J66" s="79"/>
      <c r="K66" s="41"/>
      <c r="L66" s="76"/>
    </row>
    <row r="67" spans="1:17" ht="45" x14ac:dyDescent="0.2">
      <c r="A67" s="107" t="s">
        <v>352</v>
      </c>
      <c r="B67" s="32" t="s">
        <v>421</v>
      </c>
      <c r="C67" s="45" t="s">
        <v>266</v>
      </c>
      <c r="D67" s="53" t="s">
        <v>305</v>
      </c>
      <c r="E67" s="123" t="s">
        <v>275</v>
      </c>
      <c r="F67" s="48"/>
      <c r="G67" s="47"/>
      <c r="H67" s="64" t="s">
        <v>171</v>
      </c>
      <c r="I67" s="79"/>
      <c r="J67" s="41" t="s">
        <v>424</v>
      </c>
      <c r="K67" s="41" t="s">
        <v>131</v>
      </c>
      <c r="L67" s="43"/>
    </row>
    <row r="68" spans="1:17" ht="146.25" x14ac:dyDescent="0.2">
      <c r="A68" s="107" t="s">
        <v>352</v>
      </c>
      <c r="B68" s="32" t="s">
        <v>46</v>
      </c>
      <c r="C68" s="45" t="s">
        <v>266</v>
      </c>
      <c r="D68" s="53" t="s">
        <v>306</v>
      </c>
      <c r="E68" s="123" t="s">
        <v>395</v>
      </c>
      <c r="F68" s="114"/>
      <c r="G68" s="95"/>
      <c r="H68" s="64" t="s">
        <v>150</v>
      </c>
      <c r="I68" s="102" t="s">
        <v>267</v>
      </c>
      <c r="J68" s="41"/>
      <c r="K68" s="41" t="s">
        <v>268</v>
      </c>
      <c r="L68" s="76"/>
    </row>
    <row r="69" spans="1:17" ht="25.5" x14ac:dyDescent="0.2">
      <c r="A69" s="107" t="s">
        <v>352</v>
      </c>
      <c r="B69" s="32" t="s">
        <v>46</v>
      </c>
      <c r="C69" s="45"/>
      <c r="D69" s="53" t="s">
        <v>307</v>
      </c>
      <c r="E69" s="126" t="s">
        <v>380</v>
      </c>
      <c r="F69" s="81"/>
      <c r="G69" s="81"/>
      <c r="H69" s="64" t="s">
        <v>150</v>
      </c>
      <c r="I69" s="82"/>
      <c r="J69" s="41"/>
      <c r="K69" s="41" t="s">
        <v>201</v>
      </c>
      <c r="L69" s="83"/>
      <c r="O69" s="14"/>
      <c r="P69" s="14"/>
      <c r="Q69" s="14"/>
    </row>
    <row r="70" spans="1:17" ht="33.75" x14ac:dyDescent="0.2">
      <c r="A70" s="107" t="s">
        <v>352</v>
      </c>
      <c r="B70" s="32" t="s">
        <v>46</v>
      </c>
      <c r="C70" s="45"/>
      <c r="D70" s="53" t="s">
        <v>310</v>
      </c>
      <c r="E70" s="123" t="s">
        <v>308</v>
      </c>
      <c r="F70" s="114"/>
      <c r="G70" s="95"/>
      <c r="H70" s="64" t="s">
        <v>150</v>
      </c>
      <c r="I70" s="41"/>
      <c r="J70" s="41"/>
      <c r="K70" s="41" t="s">
        <v>309</v>
      </c>
      <c r="L70" s="43"/>
    </row>
    <row r="71" spans="1:17" ht="22.5" x14ac:dyDescent="0.2">
      <c r="A71" s="107" t="s">
        <v>352</v>
      </c>
      <c r="B71" s="32" t="s">
        <v>46</v>
      </c>
      <c r="C71" s="45"/>
      <c r="D71" s="53" t="s">
        <v>313</v>
      </c>
      <c r="E71" s="123" t="s">
        <v>311</v>
      </c>
      <c r="F71" s="44"/>
      <c r="G71" s="43"/>
      <c r="H71" s="64" t="s">
        <v>281</v>
      </c>
      <c r="I71" s="41"/>
      <c r="J71" s="41"/>
      <c r="K71" s="41" t="s">
        <v>312</v>
      </c>
      <c r="L71" s="43"/>
    </row>
    <row r="72" spans="1:17" x14ac:dyDescent="0.2">
      <c r="A72" s="107" t="s">
        <v>352</v>
      </c>
      <c r="B72" s="32" t="s">
        <v>46</v>
      </c>
      <c r="C72" s="45"/>
      <c r="D72" s="53" t="s">
        <v>316</v>
      </c>
      <c r="E72" s="123" t="s">
        <v>314</v>
      </c>
      <c r="F72" s="44"/>
      <c r="G72" s="43"/>
      <c r="H72" s="64" t="s">
        <v>150</v>
      </c>
      <c r="I72" s="41"/>
      <c r="J72" s="41"/>
      <c r="K72" s="41" t="s">
        <v>315</v>
      </c>
      <c r="L72" s="43"/>
    </row>
    <row r="73" spans="1:17" x14ac:dyDescent="0.2">
      <c r="A73" s="107" t="s">
        <v>352</v>
      </c>
      <c r="B73" s="32" t="s">
        <v>46</v>
      </c>
      <c r="C73" s="45"/>
      <c r="D73" s="53" t="s">
        <v>320</v>
      </c>
      <c r="E73" s="123" t="s">
        <v>321</v>
      </c>
      <c r="F73" s="44"/>
      <c r="G73" s="43"/>
      <c r="H73" s="64" t="s">
        <v>150</v>
      </c>
      <c r="I73" s="41"/>
      <c r="J73" s="41"/>
      <c r="K73" s="41" t="s">
        <v>322</v>
      </c>
      <c r="L73" s="43"/>
    </row>
    <row r="74" spans="1:17" x14ac:dyDescent="0.2">
      <c r="A74" s="107" t="s">
        <v>352</v>
      </c>
      <c r="B74" s="32" t="s">
        <v>46</v>
      </c>
      <c r="C74" s="45"/>
      <c r="D74" s="53" t="s">
        <v>323</v>
      </c>
      <c r="E74" s="123" t="s">
        <v>324</v>
      </c>
      <c r="F74" s="44"/>
      <c r="G74" s="43"/>
      <c r="H74" s="64" t="s">
        <v>150</v>
      </c>
      <c r="I74" s="41"/>
      <c r="J74" s="41"/>
      <c r="K74" s="41" t="s">
        <v>325</v>
      </c>
      <c r="L74" s="43"/>
    </row>
    <row r="75" spans="1:17" ht="33.75" x14ac:dyDescent="0.2">
      <c r="A75" s="107" t="s">
        <v>352</v>
      </c>
      <c r="B75" s="32" t="s">
        <v>27</v>
      </c>
      <c r="C75" s="45"/>
      <c r="D75" s="53" t="s">
        <v>410</v>
      </c>
      <c r="E75" s="123" t="s">
        <v>317</v>
      </c>
      <c r="F75" s="44"/>
      <c r="G75" s="43"/>
      <c r="H75" s="64" t="s">
        <v>150</v>
      </c>
      <c r="I75" s="41" t="s">
        <v>318</v>
      </c>
      <c r="J75" s="41"/>
      <c r="K75" s="41" t="s">
        <v>319</v>
      </c>
      <c r="L75" s="43"/>
    </row>
    <row r="76" spans="1:17" ht="14.25" x14ac:dyDescent="0.2">
      <c r="B76" s="58"/>
      <c r="C76" s="58"/>
      <c r="D76" s="59"/>
      <c r="E76" s="60" t="s">
        <v>418</v>
      </c>
      <c r="F76" s="60"/>
      <c r="G76" s="60"/>
      <c r="H76" s="58"/>
      <c r="I76" s="58"/>
      <c r="J76" s="60"/>
      <c r="K76" s="58"/>
      <c r="L76" s="60"/>
    </row>
    <row r="77" spans="1:17" ht="78.75" x14ac:dyDescent="0.2">
      <c r="A77" s="107" t="s">
        <v>353</v>
      </c>
      <c r="B77" s="32" t="s">
        <v>123</v>
      </c>
      <c r="C77" s="45" t="s">
        <v>278</v>
      </c>
      <c r="D77" s="53" t="s">
        <v>313</v>
      </c>
      <c r="E77" s="123" t="s">
        <v>280</v>
      </c>
      <c r="F77" s="114"/>
      <c r="G77" s="95"/>
      <c r="H77" s="64" t="s">
        <v>150</v>
      </c>
      <c r="I77" s="41" t="s">
        <v>398</v>
      </c>
      <c r="J77" s="41"/>
      <c r="K77" s="41" t="s">
        <v>282</v>
      </c>
      <c r="L77" s="75"/>
      <c r="M77" s="25"/>
      <c r="N77" s="25"/>
      <c r="O77" s="25"/>
    </row>
    <row r="78" spans="1:17" ht="25.5" x14ac:dyDescent="0.2">
      <c r="A78" s="107" t="s">
        <v>353</v>
      </c>
      <c r="B78" s="32" t="s">
        <v>123</v>
      </c>
      <c r="C78" s="45" t="s">
        <v>278</v>
      </c>
      <c r="D78" s="53" t="s">
        <v>316</v>
      </c>
      <c r="E78" s="62" t="s">
        <v>399</v>
      </c>
      <c r="F78" s="48"/>
      <c r="G78" s="76"/>
      <c r="H78" s="64" t="s">
        <v>171</v>
      </c>
      <c r="I78" s="41"/>
      <c r="J78" s="41"/>
      <c r="K78" s="41" t="s">
        <v>284</v>
      </c>
      <c r="L78" s="75"/>
      <c r="M78" s="25"/>
      <c r="N78" s="25"/>
      <c r="O78" s="25"/>
    </row>
    <row r="79" spans="1:17" ht="56.25" x14ac:dyDescent="0.2">
      <c r="A79" s="107" t="s">
        <v>353</v>
      </c>
      <c r="B79" s="32" t="s">
        <v>123</v>
      </c>
      <c r="C79" s="45" t="s">
        <v>278</v>
      </c>
      <c r="D79" s="53" t="s">
        <v>320</v>
      </c>
      <c r="E79" s="124" t="s">
        <v>400</v>
      </c>
      <c r="F79" s="48"/>
      <c r="G79" s="76"/>
      <c r="H79" s="64" t="s">
        <v>171</v>
      </c>
      <c r="I79" s="41" t="s">
        <v>286</v>
      </c>
      <c r="J79" s="41"/>
      <c r="K79" s="41" t="s">
        <v>287</v>
      </c>
      <c r="L79" s="75"/>
      <c r="M79" s="25"/>
      <c r="N79" s="25"/>
      <c r="O79" s="25"/>
      <c r="P79" s="25"/>
    </row>
    <row r="80" spans="1:17" ht="25.5" hidden="1" x14ac:dyDescent="0.2">
      <c r="A80" s="107" t="s">
        <v>353</v>
      </c>
      <c r="B80" s="67" t="s">
        <v>72</v>
      </c>
      <c r="C80" s="77" t="s">
        <v>289</v>
      </c>
      <c r="D80" s="53" t="s">
        <v>410</v>
      </c>
      <c r="E80" s="129" t="s">
        <v>291</v>
      </c>
      <c r="F80" s="68"/>
      <c r="G80" s="68"/>
      <c r="H80" s="69" t="s">
        <v>171</v>
      </c>
      <c r="I80" s="70"/>
      <c r="J80" s="70"/>
      <c r="K80" s="70" t="s">
        <v>292</v>
      </c>
      <c r="L80" s="75"/>
      <c r="M80" s="25"/>
      <c r="N80" s="25"/>
      <c r="O80" s="25"/>
      <c r="P80" s="25"/>
    </row>
    <row r="81" spans="1:19" ht="25.5" hidden="1" x14ac:dyDescent="0.2">
      <c r="A81" s="107" t="s">
        <v>353</v>
      </c>
      <c r="B81" s="67" t="s">
        <v>72</v>
      </c>
      <c r="C81" s="77" t="s">
        <v>289</v>
      </c>
      <c r="D81" s="53" t="s">
        <v>411</v>
      </c>
      <c r="E81" s="129" t="s">
        <v>293</v>
      </c>
      <c r="F81" s="68"/>
      <c r="G81" s="68"/>
      <c r="H81" s="69" t="s">
        <v>171</v>
      </c>
      <c r="I81" s="70"/>
      <c r="J81" s="70"/>
      <c r="K81" s="70" t="s">
        <v>292</v>
      </c>
      <c r="L81" s="75"/>
      <c r="M81" s="25"/>
      <c r="N81" s="25"/>
      <c r="O81" s="25"/>
      <c r="P81" s="25"/>
    </row>
    <row r="82" spans="1:19" ht="25.5" hidden="1" x14ac:dyDescent="0.2">
      <c r="A82" s="107" t="s">
        <v>353</v>
      </c>
      <c r="B82" s="67" t="s">
        <v>72</v>
      </c>
      <c r="C82" s="77" t="s">
        <v>289</v>
      </c>
      <c r="D82" s="53" t="s">
        <v>412</v>
      </c>
      <c r="E82" s="129" t="s">
        <v>294</v>
      </c>
      <c r="F82" s="68"/>
      <c r="G82" s="68"/>
      <c r="H82" s="69" t="s">
        <v>171</v>
      </c>
      <c r="I82" s="70"/>
      <c r="J82" s="70"/>
      <c r="K82" s="70" t="s">
        <v>292</v>
      </c>
      <c r="L82" s="75"/>
      <c r="M82" s="25"/>
      <c r="N82" s="25"/>
      <c r="O82" s="25"/>
      <c r="P82" s="25"/>
    </row>
    <row r="83" spans="1:19" ht="25.5" hidden="1" x14ac:dyDescent="0.2">
      <c r="A83" s="107" t="s">
        <v>353</v>
      </c>
      <c r="B83" s="67" t="s">
        <v>72</v>
      </c>
      <c r="C83" s="77" t="s">
        <v>289</v>
      </c>
      <c r="D83" s="53" t="s">
        <v>413</v>
      </c>
      <c r="E83" s="129" t="s">
        <v>295</v>
      </c>
      <c r="F83" s="68"/>
      <c r="G83" s="68"/>
      <c r="H83" s="69" t="s">
        <v>171</v>
      </c>
      <c r="I83" s="70"/>
      <c r="J83" s="70"/>
      <c r="K83" s="70" t="s">
        <v>292</v>
      </c>
      <c r="L83" s="75"/>
      <c r="M83" s="25"/>
      <c r="N83" s="25"/>
      <c r="O83" s="25"/>
      <c r="P83" s="25"/>
    </row>
    <row r="84" spans="1:19" ht="56.25" hidden="1" x14ac:dyDescent="0.2">
      <c r="A84" s="107" t="s">
        <v>353</v>
      </c>
      <c r="B84" s="67" t="s">
        <v>72</v>
      </c>
      <c r="C84" s="77" t="s">
        <v>289</v>
      </c>
      <c r="D84" s="53" t="s">
        <v>414</v>
      </c>
      <c r="E84" s="129" t="s">
        <v>296</v>
      </c>
      <c r="F84" s="68"/>
      <c r="G84" s="68"/>
      <c r="H84" s="69" t="s">
        <v>171</v>
      </c>
      <c r="I84" s="70"/>
      <c r="J84" s="70"/>
      <c r="K84" s="70" t="s">
        <v>297</v>
      </c>
      <c r="L84" s="75"/>
      <c r="M84" s="25"/>
      <c r="N84" s="25"/>
      <c r="O84" s="25"/>
      <c r="P84" s="25"/>
    </row>
    <row r="85" spans="1:19" ht="25.5" hidden="1" x14ac:dyDescent="0.2">
      <c r="A85" s="107" t="s">
        <v>353</v>
      </c>
      <c r="B85" s="67" t="s">
        <v>72</v>
      </c>
      <c r="C85" s="77" t="s">
        <v>289</v>
      </c>
      <c r="D85" s="53" t="s">
        <v>415</v>
      </c>
      <c r="E85" s="129" t="s">
        <v>298</v>
      </c>
      <c r="F85" s="68"/>
      <c r="G85" s="68"/>
      <c r="H85" s="69" t="s">
        <v>171</v>
      </c>
      <c r="I85" s="70" t="s">
        <v>299</v>
      </c>
      <c r="J85" s="70"/>
      <c r="K85" s="70" t="s">
        <v>292</v>
      </c>
      <c r="L85" s="75"/>
      <c r="M85" s="25"/>
      <c r="N85" s="25"/>
      <c r="O85" s="25"/>
      <c r="P85" s="25"/>
    </row>
    <row r="86" spans="1:19" ht="56.25" x14ac:dyDescent="0.2">
      <c r="A86" s="107" t="s">
        <v>353</v>
      </c>
      <c r="B86" s="32" t="s">
        <v>300</v>
      </c>
      <c r="C86" s="45" t="s">
        <v>278</v>
      </c>
      <c r="D86" s="53" t="s">
        <v>416</v>
      </c>
      <c r="E86" s="123" t="s">
        <v>302</v>
      </c>
      <c r="F86" s="48"/>
      <c r="G86" s="76"/>
      <c r="H86" s="64" t="s">
        <v>150</v>
      </c>
      <c r="I86" s="41" t="s">
        <v>303</v>
      </c>
      <c r="J86" s="41"/>
      <c r="K86" s="41" t="s">
        <v>287</v>
      </c>
      <c r="L86" s="75"/>
      <c r="M86" s="25"/>
      <c r="O86" s="25"/>
      <c r="P86" s="25"/>
    </row>
    <row r="87" spans="1:19" ht="36" x14ac:dyDescent="0.2">
      <c r="B87" s="36"/>
      <c r="C87" s="37"/>
      <c r="D87" s="38" t="s">
        <v>326</v>
      </c>
      <c r="E87" s="56" t="s">
        <v>327</v>
      </c>
      <c r="F87" s="57"/>
      <c r="G87" s="99" t="s">
        <v>348</v>
      </c>
      <c r="H87" s="36"/>
      <c r="I87" s="37"/>
      <c r="J87" s="57"/>
      <c r="K87" s="37"/>
      <c r="L87" s="57"/>
    </row>
    <row r="88" spans="1:19" ht="45" x14ac:dyDescent="0.2">
      <c r="B88" s="84" t="s">
        <v>123</v>
      </c>
      <c r="C88" s="85"/>
      <c r="D88" s="86" t="s">
        <v>328</v>
      </c>
      <c r="E88" s="87" t="s">
        <v>329</v>
      </c>
      <c r="F88" s="80"/>
      <c r="G88" s="100"/>
      <c r="H88" s="78" t="s">
        <v>330</v>
      </c>
      <c r="I88" s="89"/>
      <c r="J88" s="41"/>
      <c r="K88" s="90" t="s">
        <v>331</v>
      </c>
      <c r="L88" s="91"/>
    </row>
    <row r="89" spans="1:19" s="14" customFormat="1" ht="45" x14ac:dyDescent="0.2">
      <c r="A89" s="106"/>
      <c r="B89" s="84" t="s">
        <v>123</v>
      </c>
      <c r="C89" s="85"/>
      <c r="D89" s="86" t="s">
        <v>332</v>
      </c>
      <c r="E89" s="87" t="s">
        <v>333</v>
      </c>
      <c r="F89" s="88"/>
      <c r="G89" s="88"/>
      <c r="H89" s="78" t="s">
        <v>330</v>
      </c>
      <c r="I89" s="92" t="s">
        <v>334</v>
      </c>
      <c r="J89" s="41"/>
      <c r="K89" s="90" t="s">
        <v>331</v>
      </c>
      <c r="L89" s="91"/>
      <c r="M89" s="28"/>
      <c r="N89" s="28"/>
      <c r="O89" s="28"/>
      <c r="P89" s="28"/>
      <c r="Q89" s="28"/>
      <c r="R89" s="28"/>
    </row>
    <row r="90" spans="1:19" s="14" customFormat="1" ht="45" x14ac:dyDescent="0.2">
      <c r="A90" s="106"/>
      <c r="B90" s="32" t="s">
        <v>123</v>
      </c>
      <c r="C90" s="85"/>
      <c r="D90" s="86" t="s">
        <v>335</v>
      </c>
      <c r="E90" s="87" t="s">
        <v>336</v>
      </c>
      <c r="F90" s="93"/>
      <c r="G90" s="93"/>
      <c r="H90" s="78" t="s">
        <v>330</v>
      </c>
      <c r="I90" s="41" t="s">
        <v>337</v>
      </c>
      <c r="J90" s="41"/>
      <c r="K90" s="90" t="s">
        <v>338</v>
      </c>
      <c r="L90" s="91"/>
      <c r="M90" s="28"/>
      <c r="N90" s="28"/>
      <c r="O90" s="28"/>
      <c r="P90" s="28"/>
      <c r="Q90" s="28"/>
      <c r="R90" s="28"/>
    </row>
    <row r="91" spans="1:19" s="14" customFormat="1" ht="45" x14ac:dyDescent="0.2">
      <c r="A91" s="106"/>
      <c r="B91" s="32" t="s">
        <v>123</v>
      </c>
      <c r="C91" s="85"/>
      <c r="D91" s="86" t="s">
        <v>339</v>
      </c>
      <c r="E91" s="87" t="s">
        <v>340</v>
      </c>
      <c r="F91" s="93"/>
      <c r="G91" s="93"/>
      <c r="H91" s="78" t="s">
        <v>330</v>
      </c>
      <c r="I91" s="41"/>
      <c r="J91" s="41"/>
      <c r="K91" s="90" t="s">
        <v>331</v>
      </c>
      <c r="L91" s="91"/>
      <c r="M91" s="29"/>
      <c r="N91" s="29"/>
      <c r="O91" s="29"/>
      <c r="P91" s="29"/>
      <c r="Q91" s="29"/>
      <c r="R91" s="29"/>
      <c r="S91" s="29"/>
    </row>
    <row r="92" spans="1:19" ht="78.75" x14ac:dyDescent="0.2">
      <c r="B92" s="32" t="s">
        <v>123</v>
      </c>
      <c r="C92" s="45"/>
      <c r="D92" s="86" t="s">
        <v>341</v>
      </c>
      <c r="E92" s="62" t="s">
        <v>342</v>
      </c>
      <c r="F92" s="74"/>
      <c r="G92" s="75"/>
      <c r="H92" s="78" t="s">
        <v>330</v>
      </c>
      <c r="I92" s="41"/>
      <c r="J92" s="41"/>
      <c r="K92" s="90" t="s">
        <v>343</v>
      </c>
      <c r="L92" s="91"/>
      <c r="M92" s="21"/>
      <c r="N92" s="21"/>
      <c r="O92" s="21"/>
      <c r="P92" s="21"/>
      <c r="Q92" s="21"/>
      <c r="R92" s="21"/>
      <c r="S92" s="21"/>
    </row>
    <row r="93" spans="1:19" ht="45" x14ac:dyDescent="0.2">
      <c r="B93" s="32" t="s">
        <v>123</v>
      </c>
      <c r="C93" s="45"/>
      <c r="D93" s="86" t="s">
        <v>344</v>
      </c>
      <c r="E93" s="62" t="s">
        <v>345</v>
      </c>
      <c r="F93" s="75"/>
      <c r="G93" s="75"/>
      <c r="H93" s="78" t="s">
        <v>330</v>
      </c>
      <c r="I93" s="94"/>
      <c r="J93" s="43"/>
      <c r="K93" s="90" t="s">
        <v>331</v>
      </c>
      <c r="L93" s="91"/>
    </row>
    <row r="96" spans="1:19" ht="15" x14ac:dyDescent="0.2">
      <c r="G96" s="23"/>
      <c r="I96" s="7"/>
      <c r="J96" s="24"/>
      <c r="K96" s="27"/>
      <c r="L96" s="30"/>
      <c r="M96" s="24"/>
    </row>
    <row r="97" spans="7:13" ht="15" x14ac:dyDescent="0.2">
      <c r="G97" s="23"/>
      <c r="I97" s="7"/>
      <c r="J97" s="24"/>
      <c r="K97" s="27"/>
      <c r="L97" s="30"/>
      <c r="M97" s="24"/>
    </row>
    <row r="98" spans="7:13" ht="15" x14ac:dyDescent="0.2">
      <c r="G98" s="23"/>
      <c r="I98" s="7"/>
      <c r="J98" s="24"/>
      <c r="K98" s="27"/>
      <c r="L98" s="30"/>
      <c r="M98" s="24"/>
    </row>
    <row r="99" spans="7:13" ht="15" x14ac:dyDescent="0.2">
      <c r="G99" s="23"/>
      <c r="I99" s="7"/>
      <c r="J99" s="24"/>
      <c r="K99" s="27"/>
      <c r="L99" s="30"/>
      <c r="M99" s="24"/>
    </row>
    <row r="100" spans="7:13" ht="26.25" x14ac:dyDescent="0.2">
      <c r="G100" s="421"/>
      <c r="H100" s="422"/>
      <c r="I100" s="422"/>
      <c r="J100" s="421"/>
      <c r="K100" s="422"/>
      <c r="L100" s="421"/>
      <c r="M100" s="421"/>
    </row>
    <row r="101" spans="7:13" ht="15" x14ac:dyDescent="0.2">
      <c r="G101" s="23"/>
      <c r="I101" s="7"/>
      <c r="J101" s="24"/>
      <c r="K101" s="27"/>
      <c r="L101" s="30"/>
      <c r="M101" s="24"/>
    </row>
    <row r="102" spans="7:13" ht="15" x14ac:dyDescent="0.2">
      <c r="G102" s="23"/>
      <c r="I102" s="7"/>
      <c r="J102" s="24"/>
      <c r="K102" s="27"/>
      <c r="L102" s="30"/>
      <c r="M102" s="24"/>
    </row>
    <row r="103" spans="7:13" ht="26.25" x14ac:dyDescent="0.2">
      <c r="G103" s="421"/>
      <c r="H103" s="422"/>
      <c r="I103" s="422"/>
      <c r="J103" s="421"/>
      <c r="K103" s="422"/>
      <c r="L103" s="421"/>
      <c r="M103" s="421"/>
    </row>
    <row r="104" spans="7:13" ht="15" x14ac:dyDescent="0.2">
      <c r="G104" s="23"/>
      <c r="I104" s="7"/>
      <c r="J104" s="24"/>
      <c r="K104" s="27"/>
      <c r="L104" s="30"/>
      <c r="M104" s="24"/>
    </row>
    <row r="105" spans="7:13" ht="15" x14ac:dyDescent="0.2">
      <c r="G105" s="23"/>
      <c r="I105" s="7"/>
      <c r="J105" s="24"/>
      <c r="K105" s="27"/>
      <c r="L105" s="30"/>
      <c r="M105" s="24"/>
    </row>
    <row r="106" spans="7:13" ht="15" x14ac:dyDescent="0.2">
      <c r="G106" s="23"/>
      <c r="I106" s="7"/>
      <c r="J106" s="24"/>
      <c r="K106" s="27"/>
      <c r="L106" s="30"/>
      <c r="M106" s="24"/>
    </row>
    <row r="107" spans="7:13" ht="15" x14ac:dyDescent="0.2">
      <c r="G107" s="23"/>
      <c r="I107" s="7"/>
      <c r="J107" s="24"/>
      <c r="K107" s="27"/>
      <c r="L107" s="30"/>
      <c r="M107" s="24"/>
    </row>
    <row r="108" spans="7:13" ht="15" x14ac:dyDescent="0.2">
      <c r="G108" s="23"/>
      <c r="I108" s="7"/>
      <c r="J108" s="24"/>
      <c r="K108" s="27"/>
      <c r="L108" s="30"/>
      <c r="M108" s="24"/>
    </row>
    <row r="109" spans="7:13" ht="15" x14ac:dyDescent="0.2">
      <c r="G109" s="23"/>
      <c r="I109" s="7"/>
      <c r="J109" s="24"/>
      <c r="K109" s="27"/>
      <c r="L109" s="30"/>
      <c r="M109" s="24"/>
    </row>
    <row r="110" spans="7:13" ht="15" x14ac:dyDescent="0.2">
      <c r="G110" s="23"/>
      <c r="I110" s="7"/>
      <c r="J110" s="24"/>
      <c r="K110" s="27"/>
      <c r="L110" s="31"/>
      <c r="M110" s="24"/>
    </row>
    <row r="111" spans="7:13" ht="15" x14ac:dyDescent="0.2">
      <c r="G111" s="23"/>
      <c r="I111" s="7"/>
      <c r="J111" s="24"/>
      <c r="K111" s="27"/>
      <c r="L111" s="31"/>
      <c r="M111" s="24"/>
    </row>
    <row r="112" spans="7:13" ht="26.25" x14ac:dyDescent="0.2">
      <c r="G112" s="421"/>
      <c r="H112" s="422"/>
      <c r="I112" s="422"/>
      <c r="J112" s="421"/>
      <c r="K112" s="422"/>
      <c r="L112" s="421"/>
      <c r="M112" s="421"/>
    </row>
    <row r="113" spans="7:13" ht="15" x14ac:dyDescent="0.2">
      <c r="G113" s="23"/>
      <c r="I113" s="7"/>
      <c r="J113" s="24"/>
      <c r="K113" s="27"/>
      <c r="L113" s="30"/>
      <c r="M113" s="24"/>
    </row>
    <row r="114" spans="7:13" ht="15" x14ac:dyDescent="0.2">
      <c r="G114" s="23"/>
      <c r="I114" s="7"/>
      <c r="J114" s="24"/>
      <c r="K114" s="27"/>
      <c r="L114" s="30"/>
      <c r="M114" s="24"/>
    </row>
    <row r="115" spans="7:13" ht="15" x14ac:dyDescent="0.2">
      <c r="G115" s="23"/>
      <c r="K115" s="27"/>
      <c r="L115" s="30"/>
      <c r="M115" s="24"/>
    </row>
    <row r="116" spans="7:13" ht="15" x14ac:dyDescent="0.2">
      <c r="G116" s="23"/>
      <c r="I116" s="7"/>
      <c r="J116" s="24"/>
      <c r="K116" s="27"/>
      <c r="L116" s="30"/>
      <c r="M116" s="24"/>
    </row>
    <row r="117" spans="7:13" ht="26.25" x14ac:dyDescent="0.2">
      <c r="G117" s="421"/>
      <c r="H117" s="422"/>
      <c r="I117" s="422"/>
      <c r="J117" s="421"/>
      <c r="K117" s="422"/>
      <c r="L117" s="421"/>
      <c r="M117" s="421"/>
    </row>
    <row r="118" spans="7:13" ht="15" x14ac:dyDescent="0.2">
      <c r="G118" s="23"/>
      <c r="I118" s="7"/>
      <c r="J118" s="24"/>
      <c r="K118" s="27"/>
      <c r="L118" s="30"/>
      <c r="M118" s="24"/>
    </row>
    <row r="119" spans="7:13" ht="15" x14ac:dyDescent="0.2">
      <c r="G119" s="23"/>
      <c r="I119" s="7"/>
      <c r="J119" s="24"/>
      <c r="K119" s="27"/>
      <c r="L119" s="30"/>
      <c r="M119" s="24"/>
    </row>
    <row r="120" spans="7:13" ht="15" x14ac:dyDescent="0.2">
      <c r="G120" s="23"/>
      <c r="I120" s="7"/>
      <c r="J120" s="24"/>
      <c r="K120" s="27"/>
      <c r="L120" s="30"/>
      <c r="M120" s="24"/>
    </row>
    <row r="121" spans="7:13" ht="15" x14ac:dyDescent="0.2">
      <c r="G121" s="23"/>
      <c r="I121" s="7"/>
      <c r="J121" s="24"/>
      <c r="K121" s="27"/>
      <c r="L121" s="30"/>
      <c r="M121" s="24"/>
    </row>
    <row r="122" spans="7:13" ht="15" x14ac:dyDescent="0.2">
      <c r="G122" s="23"/>
      <c r="I122" s="7"/>
      <c r="J122" s="24"/>
      <c r="K122" s="27"/>
      <c r="L122" s="30"/>
      <c r="M122" s="24"/>
    </row>
    <row r="123" spans="7:13" ht="15" x14ac:dyDescent="0.2">
      <c r="G123" s="23"/>
      <c r="I123" s="7"/>
      <c r="J123" s="24"/>
      <c r="K123" s="27"/>
      <c r="L123" s="30"/>
      <c r="M123" s="24"/>
    </row>
    <row r="124" spans="7:13" ht="15" x14ac:dyDescent="0.2">
      <c r="G124" s="23"/>
      <c r="I124" s="7"/>
      <c r="J124" s="24"/>
      <c r="K124" s="27"/>
      <c r="L124" s="30"/>
      <c r="M124" s="24"/>
    </row>
    <row r="125" spans="7:13" ht="26.25" x14ac:dyDescent="0.2">
      <c r="G125" s="421"/>
      <c r="H125" s="422"/>
      <c r="I125" s="422"/>
      <c r="J125" s="421"/>
      <c r="K125" s="422"/>
      <c r="L125" s="421"/>
      <c r="M125" s="421"/>
    </row>
    <row r="126" spans="7:13" ht="15" x14ac:dyDescent="0.2">
      <c r="G126" s="23"/>
      <c r="I126" s="7"/>
      <c r="J126" s="24"/>
      <c r="K126" s="27"/>
      <c r="L126" s="30"/>
      <c r="M126" s="24"/>
    </row>
    <row r="127" spans="7:13" ht="15" x14ac:dyDescent="0.2">
      <c r="G127" s="23"/>
      <c r="I127" s="7"/>
      <c r="J127" s="24"/>
      <c r="K127" s="27"/>
      <c r="L127" s="30"/>
      <c r="M127" s="24"/>
    </row>
    <row r="128" spans="7:13" ht="15" x14ac:dyDescent="0.2">
      <c r="G128" s="23"/>
      <c r="I128" s="7"/>
      <c r="J128" s="24"/>
      <c r="K128" s="27"/>
      <c r="L128" s="30"/>
      <c r="M128" s="24"/>
    </row>
    <row r="129" spans="7:13" ht="15" x14ac:dyDescent="0.2">
      <c r="G129" s="23"/>
      <c r="I129" s="7"/>
      <c r="J129" s="24"/>
      <c r="K129" s="27"/>
      <c r="L129" s="30"/>
      <c r="M129" s="24"/>
    </row>
    <row r="130" spans="7:13" ht="26.25" x14ac:dyDescent="0.2">
      <c r="G130" s="421"/>
      <c r="H130" s="422"/>
      <c r="I130" s="422"/>
      <c r="J130" s="421"/>
      <c r="K130" s="422"/>
      <c r="L130" s="421"/>
      <c r="M130" s="421"/>
    </row>
    <row r="131" spans="7:13" ht="15" x14ac:dyDescent="0.2">
      <c r="G131" s="23"/>
      <c r="I131" s="7"/>
      <c r="J131" s="24"/>
      <c r="K131" s="27"/>
      <c r="L131" s="31"/>
      <c r="M131" s="24"/>
    </row>
    <row r="132" spans="7:13" ht="15" x14ac:dyDescent="0.2">
      <c r="G132" s="23"/>
      <c r="I132" s="7"/>
      <c r="J132" s="24"/>
      <c r="K132" s="27"/>
      <c r="L132" s="31"/>
      <c r="M132" s="24"/>
    </row>
    <row r="133" spans="7:13" ht="15" x14ac:dyDescent="0.2">
      <c r="G133" s="23"/>
      <c r="I133" s="7"/>
      <c r="J133" s="24"/>
      <c r="K133" s="27"/>
      <c r="L133" s="31"/>
      <c r="M133" s="24"/>
    </row>
    <row r="134" spans="7:13" ht="15" x14ac:dyDescent="0.2">
      <c r="G134" s="23"/>
      <c r="I134" s="7"/>
      <c r="J134" s="24"/>
      <c r="K134" s="27"/>
      <c r="L134" s="31"/>
      <c r="M134" s="24"/>
    </row>
  </sheetData>
  <sortState xmlns:xlrd2="http://schemas.microsoft.com/office/spreadsheetml/2017/richdata2" ref="B8:K26">
    <sortCondition ref="B8"/>
  </sortState>
  <mergeCells count="11">
    <mergeCell ref="G130:M130"/>
    <mergeCell ref="G100:M100"/>
    <mergeCell ref="G103:M103"/>
    <mergeCell ref="G112:M112"/>
    <mergeCell ref="G117:M117"/>
    <mergeCell ref="G125:M125"/>
    <mergeCell ref="E1:I2"/>
    <mergeCell ref="B4:L4"/>
    <mergeCell ref="B5:L5"/>
    <mergeCell ref="E7:L7"/>
    <mergeCell ref="I37:I39"/>
  </mergeCells>
  <conditionalFormatting sqref="E8:E11">
    <cfRule type="containsText" dxfId="266" priority="133" operator="containsText" text="NON">
      <formula>NOT(ISERROR(SEARCH("NON",E8)))</formula>
    </cfRule>
    <cfRule type="containsText" dxfId="265" priority="132" operator="containsText" text="OUI">
      <formula>NOT(ISERROR(SEARCH("OUI",E8)))</formula>
    </cfRule>
  </conditionalFormatting>
  <conditionalFormatting sqref="E11">
    <cfRule type="containsBlanks" dxfId="264" priority="134">
      <formula>LEN(TRIM(E11))=0</formula>
    </cfRule>
  </conditionalFormatting>
  <conditionalFormatting sqref="E12:E15 E19:E28 E8:E10 E42:E52">
    <cfRule type="containsBlanks" dxfId="263" priority="308">
      <formula>LEN(TRIM(E8))=0</formula>
    </cfRule>
  </conditionalFormatting>
  <conditionalFormatting sqref="E12:E17 E19:E28 E60:E65">
    <cfRule type="containsText" dxfId="262" priority="266" operator="containsText" text="OUI">
      <formula>NOT(ISERROR(SEARCH("OUI",E12)))</formula>
    </cfRule>
    <cfRule type="containsText" dxfId="261" priority="267" operator="containsText" text="NON">
      <formula>NOT(ISERROR(SEARCH("NON",E12)))</formula>
    </cfRule>
  </conditionalFormatting>
  <conditionalFormatting sqref="E15">
    <cfRule type="containsBlanks" dxfId="260" priority="225">
      <formula>LEN(TRIM(E15))=0</formula>
    </cfRule>
  </conditionalFormatting>
  <conditionalFormatting sqref="E18">
    <cfRule type="containsText" dxfId="259" priority="120" operator="containsText" text="NON">
      <formula>NOT(ISERROR(SEARCH("NON",E18)))</formula>
    </cfRule>
    <cfRule type="containsText" dxfId="258" priority="119" operator="containsText" text="OUI">
      <formula>NOT(ISERROR(SEARCH("OUI",E18)))</formula>
    </cfRule>
  </conditionalFormatting>
  <conditionalFormatting sqref="E22:E25">
    <cfRule type="containsBlanks" dxfId="257" priority="207">
      <formula>LEN(TRIM(E22))=0</formula>
    </cfRule>
  </conditionalFormatting>
  <conditionalFormatting sqref="E29:E52">
    <cfRule type="containsText" dxfId="256" priority="39" operator="containsText" text="NON">
      <formula>NOT(ISERROR(SEARCH("NON",E29)))</formula>
    </cfRule>
    <cfRule type="containsText" dxfId="255" priority="38" operator="containsText" text="OUI">
      <formula>NOT(ISERROR(SEARCH("OUI",E29)))</formula>
    </cfRule>
  </conditionalFormatting>
  <conditionalFormatting sqref="E31:E39">
    <cfRule type="containsBlanks" dxfId="254" priority="40">
      <formula>LEN(TRIM(E31))=0</formula>
    </cfRule>
  </conditionalFormatting>
  <conditionalFormatting sqref="E40:E41">
    <cfRule type="containsBlanks" dxfId="253" priority="146">
      <formula>LEN(TRIM(E40))=0</formula>
    </cfRule>
  </conditionalFormatting>
  <conditionalFormatting sqref="E55:E56">
    <cfRule type="containsBlanks" dxfId="252" priority="35">
      <formula>LEN(TRIM(E55))=0</formula>
    </cfRule>
  </conditionalFormatting>
  <conditionalFormatting sqref="E55:E58">
    <cfRule type="containsText" dxfId="251" priority="21" operator="containsText" text="OUI">
      <formula>NOT(ISERROR(SEARCH("OUI",E55)))</formula>
    </cfRule>
    <cfRule type="containsText" dxfId="250" priority="22" operator="containsText" text="NON">
      <formula>NOT(ISERROR(SEARCH("NON",E55)))</formula>
    </cfRule>
  </conditionalFormatting>
  <conditionalFormatting sqref="E67:E69">
    <cfRule type="containsText" dxfId="249" priority="11" operator="containsText" text="OUI">
      <formula>NOT(ISERROR(SEARCH("OUI",E67)))</formula>
    </cfRule>
    <cfRule type="containsText" dxfId="248" priority="12" operator="containsText" text="NON">
      <formula>NOT(ISERROR(SEARCH("NON",E67)))</formula>
    </cfRule>
  </conditionalFormatting>
  <conditionalFormatting sqref="E76">
    <cfRule type="containsBlanks" dxfId="247" priority="10">
      <formula>LEN(TRIM(E76))=0</formula>
    </cfRule>
  </conditionalFormatting>
  <conditionalFormatting sqref="E76:E79 E86">
    <cfRule type="containsText" dxfId="246" priority="3" operator="containsText" text="OUI">
      <formula>NOT(ISERROR(SEARCH("OUI",E76)))</formula>
    </cfRule>
    <cfRule type="containsText" dxfId="245" priority="4" operator="containsText" text="NON">
      <formula>NOT(ISERROR(SEARCH("NON",E76)))</formula>
    </cfRule>
  </conditionalFormatting>
  <conditionalFormatting sqref="G1:G3 G6 G90:G93 G96:G1048576">
    <cfRule type="containsText" dxfId="244" priority="216" operator="containsText" text="Entretien">
      <formula>NOT(ISERROR(SEARCH("Entretien",G1)))</formula>
    </cfRule>
    <cfRule type="containsText" dxfId="243" priority="215" operator="containsText" text="Observation">
      <formula>NOT(ISERROR(SEARCH("Observation",G1)))</formula>
    </cfRule>
  </conditionalFormatting>
  <conditionalFormatting sqref="G8:G48">
    <cfRule type="containsText" dxfId="242" priority="36" operator="containsText" text="Observation">
      <formula>NOT(ISERROR(SEARCH("Observation",G8)))</formula>
    </cfRule>
    <cfRule type="containsText" dxfId="241" priority="37" operator="containsText" text="Entretien">
      <formula>NOT(ISERROR(SEARCH("Entretien",G8)))</formula>
    </cfRule>
  </conditionalFormatting>
  <conditionalFormatting sqref="G50:G56">
    <cfRule type="containsText" dxfId="240" priority="31" operator="containsText" text="Observation">
      <formula>NOT(ISERROR(SEARCH("Observation",G50)))</formula>
    </cfRule>
    <cfRule type="containsText" dxfId="239" priority="32" operator="containsText" text="Entretien">
      <formula>NOT(ISERROR(SEARCH("Entretien",G50)))</formula>
    </cfRule>
  </conditionalFormatting>
  <conditionalFormatting sqref="G58:G60">
    <cfRule type="containsText" dxfId="238" priority="20" operator="containsText" text="Entretien">
      <formula>NOT(ISERROR(SEARCH("Entretien",G58)))</formula>
    </cfRule>
    <cfRule type="containsText" dxfId="237" priority="19" operator="containsText" text="Observation">
      <formula>NOT(ISERROR(SEARCH("Observation",G58)))</formula>
    </cfRule>
  </conditionalFormatting>
  <conditionalFormatting sqref="K29:K30">
    <cfRule type="cellIs" dxfId="236" priority="50" operator="equal">
      <formula>"NA"</formula>
    </cfRule>
    <cfRule type="cellIs" dxfId="235" priority="51" operator="equal">
      <formula>"Non"</formula>
    </cfRule>
    <cfRule type="cellIs" dxfId="234" priority="52" operator="equal">
      <formula>"Oui"</formula>
    </cfRule>
  </conditionalFormatting>
  <conditionalFormatting sqref="K57:K58">
    <cfRule type="cellIs" dxfId="233" priority="24" operator="equal">
      <formula>"Non"</formula>
    </cfRule>
    <cfRule type="cellIs" dxfId="232" priority="23" operator="equal">
      <formula>"Oui"</formula>
    </cfRule>
    <cfRule type="cellIs" dxfId="231" priority="25" operator="equal">
      <formula>"NA"</formula>
    </cfRule>
  </conditionalFormatting>
  <conditionalFormatting sqref="K60:K75">
    <cfRule type="cellIs" dxfId="230" priority="13" operator="equal">
      <formula>"Oui"</formula>
    </cfRule>
    <cfRule type="cellIs" dxfId="229" priority="15" operator="equal">
      <formula>"NA"</formula>
    </cfRule>
    <cfRule type="cellIs" dxfId="228" priority="14" operator="equal">
      <formula>"Non"</formula>
    </cfRule>
  </conditionalFormatting>
  <conditionalFormatting sqref="K77:K89">
    <cfRule type="cellIs" dxfId="227" priority="2" operator="equal">
      <formula>"Oui"</formula>
    </cfRule>
    <cfRule type="cellIs" dxfId="226" priority="1" operator="equal">
      <formula>"Non"</formula>
    </cfRule>
    <cfRule type="cellIs" dxfId="225" priority="320" operator="equal">
      <formula>"NA"</formula>
    </cfRule>
  </conditionalFormatting>
  <printOptions gridLines="1"/>
  <pageMargins left="0.25" right="0.25" top="0.75" bottom="0.75" header="0.3" footer="0.3"/>
  <pageSetup paperSize="8" scale="5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tabColor theme="0" tint="-0.499984740745262"/>
  </sheetPr>
  <dimension ref="A1:Z6"/>
  <sheetViews>
    <sheetView workbookViewId="0">
      <selection activeCell="A2" sqref="A2:A3"/>
    </sheetView>
  </sheetViews>
  <sheetFormatPr baseColWidth="10" defaultRowHeight="12.75" x14ac:dyDescent="0.2"/>
  <cols>
    <col min="1" max="1" width="13.140625" bestFit="1" customWidth="1"/>
    <col min="2" max="2" width="16.7109375" bestFit="1" customWidth="1"/>
    <col min="4" max="4" width="41" bestFit="1" customWidth="1"/>
    <col min="5" max="5" width="16.7109375" bestFit="1" customWidth="1"/>
    <col min="7" max="7" width="12.85546875" customWidth="1"/>
    <col min="8" max="8" width="17.5703125" customWidth="1"/>
    <col min="16" max="16" width="18.85546875" customWidth="1"/>
  </cols>
  <sheetData>
    <row r="1" spans="1:26" x14ac:dyDescent="0.2">
      <c r="A1" s="132" t="s">
        <v>435</v>
      </c>
      <c r="B1" s="132" t="s">
        <v>519</v>
      </c>
      <c r="C1" s="132"/>
      <c r="D1" s="132" t="s">
        <v>516</v>
      </c>
      <c r="E1" s="132" t="s">
        <v>520</v>
      </c>
      <c r="G1" s="178" t="s">
        <v>528</v>
      </c>
      <c r="H1" s="179" t="s">
        <v>529</v>
      </c>
      <c r="J1" s="178" t="s">
        <v>532</v>
      </c>
      <c r="K1" s="179" t="s">
        <v>533</v>
      </c>
      <c r="M1" s="178" t="s">
        <v>535</v>
      </c>
      <c r="N1" s="179" t="s">
        <v>536</v>
      </c>
      <c r="P1" s="182" t="s">
        <v>546</v>
      </c>
      <c r="Q1" s="182" t="s">
        <v>547</v>
      </c>
      <c r="S1" s="178" t="s">
        <v>549</v>
      </c>
      <c r="T1" s="179" t="s">
        <v>550</v>
      </c>
      <c r="V1" s="178" t="s">
        <v>574</v>
      </c>
      <c r="W1" s="179" t="s">
        <v>575</v>
      </c>
      <c r="Y1" s="178" t="s">
        <v>791</v>
      </c>
      <c r="Z1" s="179" t="s">
        <v>550</v>
      </c>
    </row>
    <row r="2" spans="1:26" x14ac:dyDescent="0.2">
      <c r="A2" s="132" t="s">
        <v>517</v>
      </c>
      <c r="B2" s="132">
        <v>1</v>
      </c>
      <c r="C2" s="132"/>
      <c r="D2" s="132" t="s">
        <v>525</v>
      </c>
      <c r="E2" s="132">
        <v>1</v>
      </c>
      <c r="G2" t="s">
        <v>530</v>
      </c>
      <c r="H2">
        <v>1</v>
      </c>
      <c r="J2" t="s">
        <v>530</v>
      </c>
      <c r="K2">
        <v>1</v>
      </c>
      <c r="M2" t="s">
        <v>530</v>
      </c>
      <c r="N2">
        <v>1</v>
      </c>
      <c r="P2" s="132" t="s">
        <v>525</v>
      </c>
      <c r="Q2" s="132">
        <v>1</v>
      </c>
      <c r="S2" t="s">
        <v>530</v>
      </c>
      <c r="T2">
        <v>1</v>
      </c>
      <c r="V2" t="s">
        <v>530</v>
      </c>
      <c r="W2">
        <v>1</v>
      </c>
      <c r="Y2" t="s">
        <v>792</v>
      </c>
      <c r="Z2">
        <v>1</v>
      </c>
    </row>
    <row r="3" spans="1:26" x14ac:dyDescent="0.2">
      <c r="A3" s="132" t="s">
        <v>518</v>
      </c>
      <c r="B3" s="132">
        <v>0</v>
      </c>
      <c r="C3" s="132"/>
      <c r="D3" s="132" t="s">
        <v>523</v>
      </c>
      <c r="E3" s="132">
        <v>0.5</v>
      </c>
      <c r="G3" t="s">
        <v>524</v>
      </c>
      <c r="H3">
        <v>0</v>
      </c>
      <c r="J3" t="s">
        <v>524</v>
      </c>
      <c r="K3">
        <v>0</v>
      </c>
      <c r="M3" t="s">
        <v>534</v>
      </c>
      <c r="N3">
        <v>0.5</v>
      </c>
      <c r="P3" s="132" t="s">
        <v>523</v>
      </c>
      <c r="Q3" s="132">
        <v>0.5</v>
      </c>
      <c r="S3" t="s">
        <v>548</v>
      </c>
      <c r="T3">
        <v>0.5</v>
      </c>
      <c r="V3" t="s">
        <v>548</v>
      </c>
      <c r="W3">
        <v>0.5</v>
      </c>
      <c r="Y3" t="s">
        <v>793</v>
      </c>
      <c r="Z3">
        <v>0.5</v>
      </c>
    </row>
    <row r="4" spans="1:26" x14ac:dyDescent="0.2">
      <c r="D4" s="132" t="s">
        <v>522</v>
      </c>
      <c r="E4" s="132">
        <v>0.2</v>
      </c>
      <c r="J4" t="s">
        <v>531</v>
      </c>
      <c r="K4">
        <v>-1</v>
      </c>
      <c r="M4" t="s">
        <v>524</v>
      </c>
      <c r="N4">
        <v>0</v>
      </c>
      <c r="P4" s="132" t="s">
        <v>522</v>
      </c>
      <c r="Q4" s="132">
        <v>0.2</v>
      </c>
      <c r="S4" t="s">
        <v>524</v>
      </c>
      <c r="T4">
        <v>0</v>
      </c>
      <c r="V4" t="s">
        <v>524</v>
      </c>
      <c r="W4">
        <v>0</v>
      </c>
      <c r="Y4" t="s">
        <v>524</v>
      </c>
      <c r="Z4">
        <v>0</v>
      </c>
    </row>
    <row r="5" spans="1:26" x14ac:dyDescent="0.2">
      <c r="D5" s="132" t="s">
        <v>524</v>
      </c>
      <c r="E5" s="132">
        <v>0</v>
      </c>
      <c r="P5" s="132" t="s">
        <v>524</v>
      </c>
      <c r="Q5" s="132">
        <v>0</v>
      </c>
      <c r="V5" s="199" t="s">
        <v>531</v>
      </c>
      <c r="W5">
        <v>-1</v>
      </c>
    </row>
    <row r="6" spans="1:26" x14ac:dyDescent="0.2">
      <c r="P6" s="182" t="s">
        <v>531</v>
      </c>
      <c r="Q6" s="132">
        <v>-1</v>
      </c>
    </row>
  </sheetData>
  <dataValidations count="2">
    <dataValidation type="list" showInputMessage="1" showErrorMessage="1" sqref="H2:H3" xr:uid="{00000000-0002-0000-0200-000000000000}">
      <formula1>$G$2:$G$3</formula1>
    </dataValidation>
    <dataValidation showInputMessage="1" showErrorMessage="1" sqref="G2:G3" xr:uid="{00000000-0002-0000-0200-000001000000}"/>
  </dataValidations>
  <pageMargins left="0.7" right="0.7" top="0.75" bottom="0.75" header="0.3" footer="0.3"/>
  <pageSetup paperSize="9" orientation="portrait" r:id="rId1"/>
  <tableParts count="3">
    <tablePart r:id="rId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4">
    <tabColor theme="0" tint="-0.499984740745262"/>
    <pageSetUpPr fitToPage="1"/>
  </sheetPr>
  <dimension ref="A1:E102"/>
  <sheetViews>
    <sheetView showGridLines="0" showRowColHeaders="0" zoomScale="110" zoomScaleNormal="110" workbookViewId="0">
      <selection activeCell="D25" sqref="D25"/>
    </sheetView>
  </sheetViews>
  <sheetFormatPr baseColWidth="10" defaultColWidth="11.42578125" defaultRowHeight="12.75" x14ac:dyDescent="0.2"/>
  <cols>
    <col min="1" max="1" width="54.7109375" bestFit="1" customWidth="1"/>
    <col min="2" max="2" width="126.28515625" bestFit="1" customWidth="1"/>
    <col min="4" max="4" width="5.42578125" customWidth="1"/>
  </cols>
  <sheetData>
    <row r="1" spans="1:5" ht="78.75" customHeight="1" x14ac:dyDescent="0.2">
      <c r="A1" s="426" t="s">
        <v>0</v>
      </c>
      <c r="B1" s="427"/>
      <c r="C1" s="427"/>
    </row>
    <row r="2" spans="1:5" ht="23.25" customHeight="1" x14ac:dyDescent="0.2">
      <c r="A2" s="423" t="s">
        <v>1</v>
      </c>
      <c r="B2" s="423"/>
      <c r="C2" s="423"/>
    </row>
    <row r="3" spans="1:5" ht="198" customHeight="1" x14ac:dyDescent="0.2">
      <c r="A3" s="428" t="s">
        <v>2</v>
      </c>
      <c r="B3" s="428"/>
      <c r="C3" s="428"/>
    </row>
    <row r="4" spans="1:5" ht="25.5" customHeight="1" x14ac:dyDescent="0.2">
      <c r="A4" s="423" t="s">
        <v>3</v>
      </c>
      <c r="B4" s="423"/>
      <c r="C4" s="423"/>
    </row>
    <row r="5" spans="1:5" ht="33" customHeight="1" x14ac:dyDescent="0.2">
      <c r="A5" s="428" t="s">
        <v>4</v>
      </c>
      <c r="B5" s="428"/>
      <c r="C5" s="428"/>
    </row>
    <row r="6" spans="1:5" ht="18.75" customHeight="1" x14ac:dyDescent="0.2">
      <c r="A6" s="423" t="s">
        <v>743</v>
      </c>
      <c r="B6" s="423"/>
      <c r="C6" s="423"/>
    </row>
    <row r="7" spans="1:5" ht="156" customHeight="1" x14ac:dyDescent="0.2">
      <c r="A7" s="428" t="s">
        <v>778</v>
      </c>
      <c r="B7" s="428"/>
      <c r="C7" s="428"/>
      <c r="D7" s="1"/>
      <c r="E7" s="1"/>
    </row>
    <row r="8" spans="1:5" ht="21.75" customHeight="1" x14ac:dyDescent="0.2">
      <c r="A8" s="423" t="s">
        <v>5</v>
      </c>
      <c r="B8" s="423"/>
      <c r="C8" s="423"/>
    </row>
    <row r="9" spans="1:5" ht="80.25" customHeight="1" x14ac:dyDescent="0.2">
      <c r="A9" s="431" t="s">
        <v>800</v>
      </c>
      <c r="B9" s="432"/>
      <c r="C9" s="432"/>
    </row>
    <row r="10" spans="1:5" ht="15" customHeight="1" x14ac:dyDescent="0.2">
      <c r="A10" s="429" t="s">
        <v>801</v>
      </c>
      <c r="B10" s="429"/>
      <c r="C10" s="429"/>
    </row>
    <row r="11" spans="1:5" ht="12.75" customHeight="1" x14ac:dyDescent="0.2">
      <c r="A11" s="429"/>
      <c r="B11" s="429"/>
      <c r="C11" s="429"/>
    </row>
    <row r="12" spans="1:5" ht="12.75" customHeight="1" x14ac:dyDescent="0.2">
      <c r="A12" s="429"/>
      <c r="B12" s="429"/>
      <c r="C12" s="429"/>
    </row>
    <row r="13" spans="1:5" ht="12.75" customHeight="1" x14ac:dyDescent="0.2">
      <c r="A13" s="429"/>
      <c r="B13" s="429"/>
      <c r="C13" s="429"/>
    </row>
    <row r="14" spans="1:5" ht="12.75" customHeight="1" x14ac:dyDescent="0.2">
      <c r="A14" s="429"/>
      <c r="B14" s="429"/>
      <c r="C14" s="429"/>
    </row>
    <row r="15" spans="1:5" ht="12.75" customHeight="1" x14ac:dyDescent="0.2">
      <c r="A15" s="429"/>
      <c r="B15" s="429"/>
      <c r="C15" s="429"/>
    </row>
    <row r="16" spans="1:5" ht="12.75" customHeight="1" x14ac:dyDescent="0.2">
      <c r="A16" s="429"/>
      <c r="B16" s="429"/>
      <c r="C16" s="429"/>
    </row>
    <row r="17" spans="1:3" ht="12.75" customHeight="1" x14ac:dyDescent="0.2">
      <c r="A17" s="429"/>
      <c r="B17" s="429"/>
      <c r="C17" s="429"/>
    </row>
    <row r="18" spans="1:3" ht="37.5" customHeight="1" x14ac:dyDescent="0.2">
      <c r="A18" s="429"/>
      <c r="B18" s="429"/>
      <c r="C18" s="429"/>
    </row>
    <row r="19" spans="1:3" x14ac:dyDescent="0.2">
      <c r="A19" s="382"/>
      <c r="B19" s="382"/>
      <c r="C19" s="382"/>
    </row>
    <row r="20" spans="1:3" ht="15" customHeight="1" x14ac:dyDescent="0.2">
      <c r="A20" s="430" t="s">
        <v>802</v>
      </c>
      <c r="B20" s="430"/>
      <c r="C20" s="430"/>
    </row>
    <row r="21" spans="1:3" ht="114.75" customHeight="1" x14ac:dyDescent="0.2">
      <c r="A21" s="430"/>
      <c r="B21" s="430"/>
      <c r="C21" s="430"/>
    </row>
    <row r="22" spans="1:3" ht="5.25" customHeight="1" x14ac:dyDescent="0.2">
      <c r="A22" s="382"/>
      <c r="B22" s="382"/>
      <c r="C22" s="382"/>
    </row>
    <row r="23" spans="1:3" ht="258" customHeight="1" x14ac:dyDescent="0.2">
      <c r="A23" s="435" t="s">
        <v>803</v>
      </c>
      <c r="B23" s="435"/>
      <c r="C23" s="435"/>
    </row>
    <row r="24" spans="1:3" x14ac:dyDescent="0.2">
      <c r="A24" s="382"/>
      <c r="B24" s="382"/>
      <c r="C24" s="382"/>
    </row>
    <row r="25" spans="1:3" ht="66.75" customHeight="1" x14ac:dyDescent="0.2">
      <c r="A25" s="436" t="s">
        <v>747</v>
      </c>
      <c r="B25" s="437"/>
      <c r="C25" s="437"/>
    </row>
    <row r="26" spans="1:3" x14ac:dyDescent="0.2">
      <c r="A26" s="382"/>
      <c r="B26" s="382"/>
      <c r="C26" s="382"/>
    </row>
    <row r="27" spans="1:3" ht="21" customHeight="1" x14ac:dyDescent="0.2">
      <c r="A27" s="423" t="s">
        <v>6</v>
      </c>
      <c r="B27" s="423"/>
      <c r="C27" s="423"/>
    </row>
    <row r="28" spans="1:3" x14ac:dyDescent="0.2">
      <c r="A28" s="383" t="s">
        <v>7</v>
      </c>
      <c r="B28" s="382"/>
      <c r="C28" s="382"/>
    </row>
    <row r="29" spans="1:3" x14ac:dyDescent="0.2">
      <c r="A29" s="382"/>
      <c r="B29" s="382"/>
      <c r="C29" s="382"/>
    </row>
    <row r="30" spans="1:3" x14ac:dyDescent="0.2">
      <c r="A30" s="382"/>
      <c r="B30" s="382"/>
      <c r="C30" s="382"/>
    </row>
    <row r="31" spans="1:3" x14ac:dyDescent="0.2">
      <c r="A31" s="382"/>
      <c r="B31" s="382"/>
      <c r="C31" s="382"/>
    </row>
    <row r="32" spans="1:3" x14ac:dyDescent="0.2">
      <c r="A32" s="382"/>
      <c r="B32" s="382"/>
      <c r="C32" s="382"/>
    </row>
    <row r="33" spans="1:3" x14ac:dyDescent="0.2">
      <c r="A33" s="382"/>
      <c r="B33" s="382"/>
      <c r="C33" s="382"/>
    </row>
    <row r="34" spans="1:3" x14ac:dyDescent="0.2">
      <c r="A34" s="382"/>
      <c r="B34" s="382"/>
      <c r="C34" s="382"/>
    </row>
    <row r="35" spans="1:3" x14ac:dyDescent="0.2">
      <c r="A35" s="382"/>
      <c r="B35" s="382"/>
      <c r="C35" s="382"/>
    </row>
    <row r="36" spans="1:3" x14ac:dyDescent="0.2">
      <c r="A36" s="382"/>
      <c r="B36" s="382"/>
      <c r="C36" s="382"/>
    </row>
    <row r="37" spans="1:3" x14ac:dyDescent="0.2">
      <c r="A37" s="382"/>
      <c r="B37" s="382"/>
      <c r="C37" s="382"/>
    </row>
    <row r="38" spans="1:3" x14ac:dyDescent="0.2">
      <c r="A38" s="382"/>
      <c r="B38" s="382"/>
      <c r="C38" s="382"/>
    </row>
    <row r="39" spans="1:3" x14ac:dyDescent="0.2">
      <c r="A39" s="382"/>
      <c r="B39" s="382"/>
      <c r="C39" s="382"/>
    </row>
    <row r="40" spans="1:3" x14ac:dyDescent="0.2">
      <c r="A40" s="382"/>
      <c r="B40" s="382"/>
      <c r="C40" s="382"/>
    </row>
    <row r="41" spans="1:3" x14ac:dyDescent="0.2">
      <c r="A41" s="382"/>
      <c r="B41" s="382"/>
      <c r="C41" s="382"/>
    </row>
    <row r="42" spans="1:3" x14ac:dyDescent="0.2">
      <c r="A42" s="382"/>
      <c r="B42" s="382"/>
      <c r="C42" s="382"/>
    </row>
    <row r="43" spans="1:3" x14ac:dyDescent="0.2">
      <c r="A43" s="382"/>
      <c r="B43" s="382"/>
      <c r="C43" s="382"/>
    </row>
    <row r="44" spans="1:3" x14ac:dyDescent="0.2">
      <c r="A44" s="382"/>
      <c r="B44" s="382"/>
      <c r="C44" s="382"/>
    </row>
    <row r="45" spans="1:3" x14ac:dyDescent="0.2">
      <c r="A45" s="382"/>
      <c r="B45" s="382"/>
      <c r="C45" s="382"/>
    </row>
    <row r="46" spans="1:3" x14ac:dyDescent="0.2">
      <c r="A46" s="382"/>
      <c r="B46" s="382"/>
      <c r="C46" s="382"/>
    </row>
    <row r="47" spans="1:3" x14ac:dyDescent="0.2">
      <c r="A47" s="382"/>
      <c r="B47" s="382"/>
      <c r="C47" s="382"/>
    </row>
    <row r="48" spans="1:3" x14ac:dyDescent="0.2">
      <c r="A48" s="382"/>
      <c r="B48" s="382"/>
      <c r="C48" s="382"/>
    </row>
    <row r="49" spans="1:3" x14ac:dyDescent="0.2">
      <c r="A49" s="382"/>
      <c r="B49" s="382"/>
      <c r="C49" s="382"/>
    </row>
    <row r="50" spans="1:3" x14ac:dyDescent="0.2">
      <c r="A50" s="382"/>
      <c r="B50" s="382"/>
      <c r="C50" s="382"/>
    </row>
    <row r="51" spans="1:3" x14ac:dyDescent="0.2">
      <c r="A51" s="382"/>
      <c r="B51" s="382"/>
      <c r="C51" s="382"/>
    </row>
    <row r="52" spans="1:3" x14ac:dyDescent="0.2">
      <c r="A52" s="382"/>
      <c r="B52" s="382"/>
      <c r="C52" s="382"/>
    </row>
    <row r="53" spans="1:3" x14ac:dyDescent="0.2">
      <c r="A53" s="382"/>
      <c r="B53" s="382"/>
      <c r="C53" s="382"/>
    </row>
    <row r="54" spans="1:3" x14ac:dyDescent="0.2">
      <c r="A54" s="382"/>
      <c r="B54" s="382"/>
      <c r="C54" s="382"/>
    </row>
    <row r="55" spans="1:3" x14ac:dyDescent="0.2">
      <c r="A55" s="382"/>
      <c r="B55" s="382"/>
      <c r="C55" s="382"/>
    </row>
    <row r="56" spans="1:3" x14ac:dyDescent="0.2">
      <c r="A56" s="382"/>
      <c r="B56" s="382"/>
      <c r="C56" s="382"/>
    </row>
    <row r="57" spans="1:3" x14ac:dyDescent="0.2">
      <c r="A57" s="382"/>
      <c r="B57" s="382"/>
      <c r="C57" s="382"/>
    </row>
    <row r="58" spans="1:3" x14ac:dyDescent="0.2">
      <c r="A58" s="382"/>
      <c r="B58" s="382"/>
      <c r="C58" s="382"/>
    </row>
    <row r="59" spans="1:3" x14ac:dyDescent="0.2">
      <c r="A59" s="382"/>
      <c r="B59" s="382"/>
      <c r="C59" s="382"/>
    </row>
    <row r="60" spans="1:3" x14ac:dyDescent="0.2">
      <c r="A60" s="382"/>
      <c r="B60" s="382"/>
      <c r="C60" s="382"/>
    </row>
    <row r="61" spans="1:3" x14ac:dyDescent="0.2">
      <c r="A61" s="382"/>
      <c r="B61" s="382"/>
      <c r="C61" s="382"/>
    </row>
    <row r="62" spans="1:3" x14ac:dyDescent="0.2">
      <c r="A62" s="382"/>
      <c r="B62" s="382"/>
      <c r="C62" s="382"/>
    </row>
    <row r="63" spans="1:3" x14ac:dyDescent="0.2">
      <c r="A63" s="382"/>
      <c r="B63" s="382"/>
      <c r="C63" s="382"/>
    </row>
    <row r="64" spans="1:3" x14ac:dyDescent="0.2">
      <c r="A64" s="382"/>
      <c r="B64" s="382"/>
      <c r="C64" s="382"/>
    </row>
    <row r="65" spans="1:3" x14ac:dyDescent="0.2">
      <c r="A65" s="382"/>
      <c r="B65" s="382"/>
      <c r="C65" s="382"/>
    </row>
    <row r="66" spans="1:3" x14ac:dyDescent="0.2">
      <c r="A66" s="382"/>
      <c r="B66" s="382"/>
      <c r="C66" s="382"/>
    </row>
    <row r="67" spans="1:3" x14ac:dyDescent="0.2">
      <c r="A67" s="382"/>
      <c r="B67" s="382"/>
      <c r="C67" s="382"/>
    </row>
    <row r="68" spans="1:3" x14ac:dyDescent="0.2">
      <c r="A68" s="382"/>
      <c r="B68" s="382"/>
      <c r="C68" s="382"/>
    </row>
    <row r="69" spans="1:3" x14ac:dyDescent="0.2">
      <c r="A69" s="382"/>
      <c r="B69" s="382"/>
      <c r="C69" s="382"/>
    </row>
    <row r="70" spans="1:3" x14ac:dyDescent="0.2">
      <c r="A70" s="382"/>
      <c r="B70" s="382"/>
      <c r="C70" s="382"/>
    </row>
    <row r="71" spans="1:3" x14ac:dyDescent="0.2">
      <c r="A71" s="382"/>
      <c r="B71" s="382"/>
      <c r="C71" s="382"/>
    </row>
    <row r="72" spans="1:3" x14ac:dyDescent="0.2">
      <c r="A72" s="382"/>
      <c r="B72" s="382"/>
      <c r="C72" s="382"/>
    </row>
    <row r="73" spans="1:3" x14ac:dyDescent="0.2">
      <c r="A73" s="382"/>
      <c r="B73" s="382"/>
      <c r="C73" s="382"/>
    </row>
    <row r="74" spans="1:3" x14ac:dyDescent="0.2">
      <c r="A74" s="382"/>
      <c r="B74" s="382"/>
      <c r="C74" s="382"/>
    </row>
    <row r="75" spans="1:3" x14ac:dyDescent="0.2">
      <c r="A75" s="382"/>
      <c r="B75" s="382"/>
      <c r="C75" s="382"/>
    </row>
    <row r="76" spans="1:3" x14ac:dyDescent="0.2">
      <c r="A76" s="382"/>
      <c r="B76" s="382"/>
      <c r="C76" s="382"/>
    </row>
    <row r="77" spans="1:3" x14ac:dyDescent="0.2">
      <c r="A77" s="382"/>
      <c r="B77" s="382"/>
      <c r="C77" s="382"/>
    </row>
    <row r="78" spans="1:3" x14ac:dyDescent="0.2">
      <c r="A78" s="382"/>
      <c r="B78" s="382"/>
      <c r="C78" s="382"/>
    </row>
    <row r="79" spans="1:3" x14ac:dyDescent="0.2">
      <c r="A79" s="382"/>
      <c r="B79" s="382"/>
      <c r="C79" s="382"/>
    </row>
    <row r="80" spans="1:3" x14ac:dyDescent="0.2">
      <c r="A80" s="382"/>
      <c r="B80" s="382"/>
      <c r="C80" s="382"/>
    </row>
    <row r="81" spans="1:3" x14ac:dyDescent="0.2">
      <c r="A81" s="382"/>
      <c r="B81" s="382"/>
      <c r="C81" s="382"/>
    </row>
    <row r="82" spans="1:3" x14ac:dyDescent="0.2">
      <c r="A82" s="382"/>
      <c r="B82" s="382"/>
      <c r="C82" s="382"/>
    </row>
    <row r="83" spans="1:3" x14ac:dyDescent="0.2">
      <c r="A83" s="382"/>
      <c r="B83" s="382"/>
      <c r="C83" s="382"/>
    </row>
    <row r="84" spans="1:3" x14ac:dyDescent="0.2">
      <c r="A84" s="382"/>
      <c r="B84" s="382"/>
      <c r="C84" s="382"/>
    </row>
    <row r="85" spans="1:3" x14ac:dyDescent="0.2">
      <c r="A85" s="382"/>
      <c r="B85" s="382"/>
      <c r="C85" s="382"/>
    </row>
    <row r="86" spans="1:3" x14ac:dyDescent="0.2">
      <c r="A86" s="382"/>
      <c r="B86" s="382"/>
      <c r="C86" s="382"/>
    </row>
    <row r="87" spans="1:3" x14ac:dyDescent="0.2">
      <c r="A87" s="382"/>
      <c r="B87" s="382"/>
      <c r="C87" s="382"/>
    </row>
    <row r="88" spans="1:3" x14ac:dyDescent="0.2">
      <c r="A88" s="382"/>
      <c r="B88" s="382"/>
      <c r="C88" s="382"/>
    </row>
    <row r="89" spans="1:3" x14ac:dyDescent="0.2">
      <c r="A89" s="382"/>
      <c r="B89" s="382"/>
      <c r="C89" s="382"/>
    </row>
    <row r="90" spans="1:3" x14ac:dyDescent="0.2">
      <c r="A90" s="382"/>
      <c r="B90" s="382"/>
      <c r="C90" s="382"/>
    </row>
    <row r="91" spans="1:3" ht="21" customHeight="1" x14ac:dyDescent="0.2">
      <c r="A91" s="423" t="s">
        <v>8</v>
      </c>
      <c r="B91" s="423"/>
      <c r="C91" s="423"/>
    </row>
    <row r="92" spans="1:3" ht="93.75" customHeight="1" x14ac:dyDescent="0.2">
      <c r="A92" s="384" t="s">
        <v>753</v>
      </c>
      <c r="B92" s="384"/>
      <c r="C92" s="382"/>
    </row>
    <row r="93" spans="1:3" ht="23.25" customHeight="1" x14ac:dyDescent="0.2">
      <c r="A93" s="423" t="s">
        <v>748</v>
      </c>
      <c r="B93" s="423"/>
      <c r="C93" s="423"/>
    </row>
    <row r="94" spans="1:3" ht="43.5" customHeight="1" x14ac:dyDescent="0.2">
      <c r="A94" s="385" t="s">
        <v>750</v>
      </c>
      <c r="B94" s="385" t="s">
        <v>773</v>
      </c>
      <c r="C94" s="386"/>
    </row>
    <row r="95" spans="1:3" ht="21.75" customHeight="1" x14ac:dyDescent="0.2">
      <c r="A95" s="423" t="s">
        <v>9</v>
      </c>
      <c r="B95" s="423"/>
      <c r="C95" s="423"/>
    </row>
    <row r="96" spans="1:3" x14ac:dyDescent="0.2">
      <c r="A96" s="383" t="s">
        <v>10</v>
      </c>
      <c r="B96" s="433" t="s">
        <v>11</v>
      </c>
      <c r="C96" s="433"/>
    </row>
    <row r="97" spans="1:3" x14ac:dyDescent="0.2">
      <c r="A97" s="384" t="s">
        <v>12</v>
      </c>
      <c r="B97" s="433" t="s">
        <v>804</v>
      </c>
      <c r="C97" s="434"/>
    </row>
    <row r="98" spans="1:3" x14ac:dyDescent="0.2">
      <c r="A98" s="383" t="s">
        <v>805</v>
      </c>
      <c r="B98" s="433" t="s">
        <v>13</v>
      </c>
      <c r="C98" s="434"/>
    </row>
    <row r="99" spans="1:3" x14ac:dyDescent="0.2">
      <c r="A99" s="382" t="s">
        <v>14</v>
      </c>
      <c r="B99" s="382" t="s">
        <v>15</v>
      </c>
      <c r="C99" s="382"/>
    </row>
    <row r="100" spans="1:3" ht="23.25" x14ac:dyDescent="0.2">
      <c r="A100" s="423" t="s">
        <v>749</v>
      </c>
      <c r="B100" s="423"/>
      <c r="C100" s="423"/>
    </row>
    <row r="101" spans="1:3" ht="76.5" customHeight="1" x14ac:dyDescent="0.2">
      <c r="A101" s="424" t="s">
        <v>806</v>
      </c>
      <c r="B101" s="425"/>
      <c r="C101" s="425"/>
    </row>
    <row r="102" spans="1:3" ht="23.25" x14ac:dyDescent="0.2">
      <c r="A102" s="423" t="s">
        <v>824</v>
      </c>
      <c r="B102" s="423"/>
      <c r="C102" s="423"/>
    </row>
  </sheetData>
  <sheetProtection algorithmName="SHA-512" hashValue="LeYVCc81isTd5nd+SNBBcJTcBHFnibBz2YgYr4X+U2Jpa9qOwG/va/vKnswt/5XtfmsZQxI7n/jKX4feafw0kg==" saltValue="KrVbQTU+hB9dJxjhqeJytw==" spinCount="100000" sheet="1" objects="1" scenarios="1"/>
  <mergeCells count="23">
    <mergeCell ref="B98:C98"/>
    <mergeCell ref="A23:C23"/>
    <mergeCell ref="A25:C25"/>
    <mergeCell ref="A27:C27"/>
    <mergeCell ref="A91:C91"/>
    <mergeCell ref="A95:C95"/>
    <mergeCell ref="A93:C93"/>
    <mergeCell ref="A102:C102"/>
    <mergeCell ref="A100:C100"/>
    <mergeCell ref="A101:C101"/>
    <mergeCell ref="A1:C1"/>
    <mergeCell ref="A2:C2"/>
    <mergeCell ref="A3:C3"/>
    <mergeCell ref="A4:C4"/>
    <mergeCell ref="A5:C5"/>
    <mergeCell ref="A6:C6"/>
    <mergeCell ref="A7:C7"/>
    <mergeCell ref="A8:C8"/>
    <mergeCell ref="A10:C18"/>
    <mergeCell ref="A20:C21"/>
    <mergeCell ref="A9:C9"/>
    <mergeCell ref="B96:C96"/>
    <mergeCell ref="B97:C97"/>
  </mergeCells>
  <pageMargins left="0.23622047244094491" right="0.23622047244094491" top="0.74803149606299213" bottom="0.74803149606299213" header="0.31496062992125984" footer="0.31496062992125984"/>
  <pageSetup paperSize="8" scale="75" fitToHeight="0" orientation="portrait" r:id="rId1"/>
  <headerFooter>
    <oddFooter>&amp;CMise en oeuvre du management de la qualité du circuit des DMI - Lisez-moi</oddFooter>
  </headerFooter>
  <rowBreaks count="1" manualBreakCount="1">
    <brk id="25" max="2"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5">
    <tabColor theme="0" tint="-0.249977111117893"/>
    <pageSetUpPr fitToPage="1"/>
  </sheetPr>
  <dimension ref="B1:G29"/>
  <sheetViews>
    <sheetView showGridLines="0" showRowColHeaders="0" zoomScaleNormal="100" workbookViewId="0">
      <selection activeCell="D22" sqref="D22"/>
    </sheetView>
  </sheetViews>
  <sheetFormatPr baseColWidth="10" defaultColWidth="11.42578125" defaultRowHeight="12.75" x14ac:dyDescent="0.2"/>
  <cols>
    <col min="1" max="1" width="1.7109375" customWidth="1"/>
    <col min="2" max="2" width="12.85546875" customWidth="1"/>
    <col min="3" max="3" width="32.42578125" customWidth="1"/>
    <col min="4" max="4" width="49" customWidth="1"/>
    <col min="5" max="5" width="41.7109375" customWidth="1"/>
    <col min="6" max="6" width="20.28515625" customWidth="1"/>
    <col min="7" max="7" width="13.7109375" customWidth="1"/>
  </cols>
  <sheetData>
    <row r="1" spans="2:7" ht="88.5" customHeight="1" x14ac:dyDescent="0.2">
      <c r="B1" s="441" t="s">
        <v>0</v>
      </c>
      <c r="C1" s="441"/>
      <c r="D1" s="441"/>
      <c r="E1" s="441"/>
      <c r="F1" s="441"/>
    </row>
    <row r="4" spans="2:7" s="2" customFormat="1" ht="19.5" customHeight="1" x14ac:dyDescent="0.25">
      <c r="B4" s="442" t="s">
        <v>16</v>
      </c>
      <c r="C4" s="442"/>
      <c r="D4" s="442"/>
      <c r="E4" s="442"/>
      <c r="F4" s="442"/>
    </row>
    <row r="5" spans="2:7" ht="17.25" customHeight="1" x14ac:dyDescent="0.2"/>
    <row r="6" spans="2:7" s="2" customFormat="1" ht="18" customHeight="1" x14ac:dyDescent="0.25">
      <c r="B6" s="340" t="s">
        <v>17</v>
      </c>
      <c r="C6" s="341"/>
      <c r="D6" s="341"/>
      <c r="E6" s="352"/>
      <c r="F6" s="344"/>
    </row>
    <row r="7" spans="2:7" s="2" customFormat="1" ht="18" customHeight="1" x14ac:dyDescent="0.25">
      <c r="B7" s="340"/>
      <c r="C7" s="341"/>
      <c r="D7" s="341"/>
      <c r="E7" s="342"/>
      <c r="F7" s="344"/>
    </row>
    <row r="8" spans="2:7" s="2" customFormat="1" ht="18" customHeight="1" x14ac:dyDescent="0.25">
      <c r="B8" s="340" t="s">
        <v>401</v>
      </c>
      <c r="C8" s="341"/>
      <c r="D8" s="341"/>
      <c r="E8" s="352"/>
      <c r="F8" s="344"/>
    </row>
    <row r="9" spans="2:7" s="2" customFormat="1" ht="18" customHeight="1" x14ac:dyDescent="0.25">
      <c r="B9" s="340"/>
      <c r="C9" s="341"/>
      <c r="D9" s="341"/>
      <c r="E9" s="342"/>
      <c r="F9" s="344"/>
    </row>
    <row r="10" spans="2:7" s="2" customFormat="1" ht="18" customHeight="1" x14ac:dyDescent="0.25">
      <c r="B10" s="340" t="s">
        <v>18</v>
      </c>
      <c r="C10" s="341"/>
      <c r="D10" s="341"/>
      <c r="E10" s="352"/>
      <c r="F10" s="344"/>
    </row>
    <row r="11" spans="2:7" s="2" customFormat="1" ht="18" customHeight="1" x14ac:dyDescent="0.25">
      <c r="B11" s="340"/>
      <c r="C11" s="341"/>
      <c r="D11" s="341"/>
      <c r="E11" s="342"/>
      <c r="F11" s="344"/>
    </row>
    <row r="12" spans="2:7" s="2" customFormat="1" ht="18" customHeight="1" x14ac:dyDescent="0.25">
      <c r="B12" s="340" t="s">
        <v>19</v>
      </c>
      <c r="C12" s="341"/>
      <c r="D12" s="341"/>
      <c r="E12" s="353"/>
      <c r="F12" s="344"/>
    </row>
    <row r="13" spans="2:7" s="2" customFormat="1" ht="18" customHeight="1" x14ac:dyDescent="0.25">
      <c r="B13" s="341"/>
      <c r="C13" s="341"/>
      <c r="D13" s="341"/>
      <c r="E13" s="343"/>
      <c r="F13" s="344"/>
    </row>
    <row r="14" spans="2:7" s="2" customFormat="1" ht="18" customHeight="1" x14ac:dyDescent="0.25">
      <c r="B14" s="340" t="s">
        <v>20</v>
      </c>
      <c r="C14" s="341"/>
      <c r="D14" s="341"/>
      <c r="E14" s="354"/>
      <c r="F14" s="344"/>
    </row>
    <row r="15" spans="2:7" s="2" customFormat="1" ht="18" customHeight="1" x14ac:dyDescent="0.25">
      <c r="B15" s="341"/>
      <c r="C15" s="341"/>
      <c r="D15" s="341"/>
      <c r="E15" s="343"/>
      <c r="F15" s="344"/>
    </row>
    <row r="16" spans="2:7" ht="18" customHeight="1" x14ac:dyDescent="0.25">
      <c r="B16" s="340" t="s">
        <v>21</v>
      </c>
      <c r="C16" s="341"/>
      <c r="D16" s="341"/>
      <c r="E16" s="352"/>
      <c r="F16" s="344"/>
      <c r="G16" s="2"/>
    </row>
    <row r="17" spans="2:6" x14ac:dyDescent="0.2">
      <c r="B17" s="344"/>
      <c r="C17" s="344"/>
      <c r="D17" s="344"/>
      <c r="E17" s="344"/>
      <c r="F17" s="344"/>
    </row>
    <row r="18" spans="2:6" x14ac:dyDescent="0.2">
      <c r="B18" s="344"/>
      <c r="C18" s="344"/>
      <c r="D18" s="344"/>
      <c r="E18" s="344"/>
      <c r="F18" s="344"/>
    </row>
    <row r="19" spans="2:6" ht="18" x14ac:dyDescent="0.2">
      <c r="B19" s="438" t="s">
        <v>566</v>
      </c>
      <c r="C19" s="439"/>
      <c r="D19" s="439"/>
      <c r="E19" s="439"/>
      <c r="F19" s="439"/>
    </row>
    <row r="20" spans="2:6" ht="14.25" x14ac:dyDescent="0.2">
      <c r="B20" s="345" t="s">
        <v>22</v>
      </c>
      <c r="C20" s="346" t="s">
        <v>577</v>
      </c>
      <c r="D20" s="346" t="s">
        <v>370</v>
      </c>
      <c r="E20" s="346" t="s">
        <v>578</v>
      </c>
      <c r="F20" s="346" t="s">
        <v>744</v>
      </c>
    </row>
    <row r="21" spans="2:6" ht="51" x14ac:dyDescent="0.2">
      <c r="B21" s="347" t="s">
        <v>426</v>
      </c>
      <c r="C21" s="339"/>
      <c r="D21" s="339"/>
      <c r="E21" s="339"/>
      <c r="F21" s="338" t="s">
        <v>745</v>
      </c>
    </row>
    <row r="22" spans="2:6" x14ac:dyDescent="0.2">
      <c r="B22" s="347" t="s">
        <v>427</v>
      </c>
      <c r="C22" s="339"/>
      <c r="D22" s="339"/>
      <c r="E22" s="339"/>
      <c r="F22" s="339" t="s">
        <v>22</v>
      </c>
    </row>
    <row r="23" spans="2:6" x14ac:dyDescent="0.2">
      <c r="B23" s="344"/>
      <c r="C23" s="344"/>
      <c r="D23" s="344"/>
      <c r="E23" s="344"/>
      <c r="F23" s="344"/>
    </row>
    <row r="24" spans="2:6" x14ac:dyDescent="0.2">
      <c r="B24" s="344"/>
      <c r="C24" s="344"/>
      <c r="D24" s="344"/>
      <c r="E24" s="344"/>
      <c r="F24" s="344"/>
    </row>
    <row r="25" spans="2:6" ht="16.5" x14ac:dyDescent="0.25">
      <c r="B25" s="340" t="s">
        <v>23</v>
      </c>
      <c r="C25" s="344"/>
      <c r="D25" s="344"/>
      <c r="E25" s="344"/>
      <c r="F25" s="344"/>
    </row>
    <row r="26" spans="2:6" ht="24.75" customHeight="1" x14ac:dyDescent="0.2">
      <c r="B26" s="440"/>
      <c r="C26" s="440"/>
      <c r="D26" s="440"/>
      <c r="E26" s="440"/>
      <c r="F26" s="440"/>
    </row>
    <row r="27" spans="2:6" ht="24.75" customHeight="1" x14ac:dyDescent="0.2">
      <c r="B27" s="440"/>
      <c r="C27" s="440"/>
      <c r="D27" s="440"/>
      <c r="E27" s="440"/>
      <c r="F27" s="440"/>
    </row>
    <row r="28" spans="2:6" ht="24.75" customHeight="1" x14ac:dyDescent="0.2">
      <c r="B28" s="440"/>
      <c r="C28" s="440"/>
      <c r="D28" s="440"/>
      <c r="E28" s="440"/>
      <c r="F28" s="440"/>
    </row>
    <row r="29" spans="2:6" ht="24.75" customHeight="1" x14ac:dyDescent="0.2">
      <c r="B29" s="440"/>
      <c r="C29" s="440"/>
      <c r="D29" s="440"/>
      <c r="E29" s="440"/>
      <c r="F29" s="440"/>
    </row>
  </sheetData>
  <sheetProtection sheet="1" selectLockedCells="1"/>
  <mergeCells count="4">
    <mergeCell ref="B19:F19"/>
    <mergeCell ref="B26:F29"/>
    <mergeCell ref="B1:F1"/>
    <mergeCell ref="B4:F4"/>
  </mergeCells>
  <pageMargins left="0.23622047244094491" right="0.23622047244094491" top="0.74803149606299213" bottom="0.74803149606299213" header="0.31496062992125984" footer="0.31496062992125984"/>
  <pageSetup paperSize="8" fitToHeight="0" orientation="landscape" r:id="rId1"/>
  <headerFooter>
    <oddFooter>&amp;CMise en oeuvre du management de la qualité du circuit des DMI - Informations générales</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6">
    <tabColor rgb="FF002060"/>
    <pageSetUpPr fitToPage="1"/>
  </sheetPr>
  <dimension ref="A1:D26"/>
  <sheetViews>
    <sheetView showGridLines="0" showRowColHeaders="0" topLeftCell="A6" zoomScaleNormal="100" workbookViewId="0">
      <selection activeCell="D4" sqref="D4"/>
    </sheetView>
  </sheetViews>
  <sheetFormatPr baseColWidth="10" defaultColWidth="11.42578125" defaultRowHeight="15" x14ac:dyDescent="0.2"/>
  <cols>
    <col min="1" max="1" width="74.28515625" style="133" customWidth="1"/>
    <col min="2" max="2" width="62.7109375" style="260" customWidth="1"/>
    <col min="3" max="3" width="40.7109375" style="266" bestFit="1" customWidth="1"/>
    <col min="4" max="4" width="70" style="262" bestFit="1" customWidth="1"/>
    <col min="5" max="7" width="85.85546875" style="133" customWidth="1"/>
    <col min="8" max="16384" width="11.42578125" style="133"/>
  </cols>
  <sheetData>
    <row r="1" spans="1:4" s="264" customFormat="1" ht="18" x14ac:dyDescent="0.2">
      <c r="A1" s="254" t="s">
        <v>84</v>
      </c>
      <c r="B1" s="254" t="s">
        <v>434</v>
      </c>
      <c r="C1" s="254" t="s">
        <v>635</v>
      </c>
      <c r="D1" s="263" t="s">
        <v>436</v>
      </c>
    </row>
    <row r="2" spans="1:4" ht="157.5" x14ac:dyDescent="0.2">
      <c r="A2" s="41" t="s">
        <v>668</v>
      </c>
      <c r="B2" s="255" t="s">
        <v>29</v>
      </c>
      <c r="C2" s="387"/>
      <c r="D2" s="391"/>
    </row>
    <row r="3" spans="1:4" ht="123.75" x14ac:dyDescent="0.2">
      <c r="A3" s="41" t="s">
        <v>669</v>
      </c>
      <c r="B3" s="255" t="s">
        <v>31</v>
      </c>
      <c r="C3" s="387"/>
      <c r="D3" s="391"/>
    </row>
    <row r="4" spans="1:4" ht="78.75" x14ac:dyDescent="0.2">
      <c r="A4" s="41" t="s">
        <v>670</v>
      </c>
      <c r="B4" s="255" t="s">
        <v>34</v>
      </c>
      <c r="C4" s="387"/>
      <c r="D4" s="391"/>
    </row>
    <row r="5" spans="1:4" ht="56.25" x14ac:dyDescent="0.2">
      <c r="A5" s="270" t="s">
        <v>808</v>
      </c>
      <c r="B5" s="255" t="s">
        <v>36</v>
      </c>
      <c r="C5" s="387"/>
      <c r="D5" s="366"/>
    </row>
    <row r="6" spans="1:4" ht="202.5" x14ac:dyDescent="0.2">
      <c r="A6" s="41" t="s">
        <v>671</v>
      </c>
      <c r="B6" s="256" t="s">
        <v>727</v>
      </c>
      <c r="C6" s="387"/>
      <c r="D6" s="366"/>
    </row>
    <row r="7" spans="1:4" ht="67.5" x14ac:dyDescent="0.2">
      <c r="A7" s="41" t="s">
        <v>672</v>
      </c>
      <c r="B7" s="257" t="s">
        <v>579</v>
      </c>
      <c r="C7" s="387"/>
      <c r="D7" s="366"/>
    </row>
    <row r="8" spans="1:4" ht="202.5" x14ac:dyDescent="0.2">
      <c r="A8" s="41" t="s">
        <v>673</v>
      </c>
      <c r="B8" s="257" t="s">
        <v>40</v>
      </c>
      <c r="C8" s="387"/>
      <c r="D8" s="366"/>
    </row>
    <row r="9" spans="1:4" ht="135" customHeight="1" x14ac:dyDescent="0.2">
      <c r="A9" s="443" t="s">
        <v>674</v>
      </c>
      <c r="B9" s="255" t="s">
        <v>43</v>
      </c>
      <c r="C9" s="387"/>
      <c r="D9" s="366"/>
    </row>
    <row r="10" spans="1:4" ht="16.5" customHeight="1" x14ac:dyDescent="0.2">
      <c r="A10" s="444"/>
      <c r="B10" s="258" t="s">
        <v>45</v>
      </c>
      <c r="C10" s="387"/>
      <c r="D10" s="366"/>
    </row>
    <row r="11" spans="1:4" ht="105" customHeight="1" x14ac:dyDescent="0.2">
      <c r="A11" s="41" t="s">
        <v>675</v>
      </c>
      <c r="B11" s="364" t="s">
        <v>807</v>
      </c>
      <c r="C11" s="387"/>
      <c r="D11" s="366"/>
    </row>
    <row r="12" spans="1:4" ht="409.5" x14ac:dyDescent="0.2">
      <c r="A12" s="406" t="s">
        <v>825</v>
      </c>
      <c r="B12" s="255" t="s">
        <v>49</v>
      </c>
      <c r="C12" s="387"/>
      <c r="D12" s="366"/>
    </row>
    <row r="13" spans="1:4" s="141" customFormat="1" ht="90" x14ac:dyDescent="0.2">
      <c r="A13" s="41" t="s">
        <v>676</v>
      </c>
      <c r="B13" s="255" t="s">
        <v>51</v>
      </c>
      <c r="C13" s="387"/>
      <c r="D13" s="367"/>
    </row>
    <row r="14" spans="1:4" s="141" customFormat="1" ht="33.75" x14ac:dyDescent="0.2">
      <c r="A14" s="41" t="s">
        <v>677</v>
      </c>
      <c r="B14" s="258" t="s">
        <v>728</v>
      </c>
      <c r="C14" s="387"/>
      <c r="D14" s="367"/>
    </row>
    <row r="15" spans="1:4" ht="33.75" x14ac:dyDescent="0.2">
      <c r="A15" s="41" t="s">
        <v>678</v>
      </c>
      <c r="B15" s="255" t="s">
        <v>54</v>
      </c>
      <c r="C15" s="387"/>
      <c r="D15" s="366"/>
    </row>
    <row r="16" spans="1:4" ht="56.25" x14ac:dyDescent="0.2">
      <c r="A16" s="41" t="s">
        <v>679</v>
      </c>
      <c r="B16" s="255" t="s">
        <v>56</v>
      </c>
      <c r="C16" s="387"/>
      <c r="D16" s="366"/>
    </row>
    <row r="17" spans="1:4" ht="135" x14ac:dyDescent="0.2">
      <c r="A17" s="41" t="s">
        <v>680</v>
      </c>
      <c r="B17" s="255" t="s">
        <v>58</v>
      </c>
      <c r="C17" s="387"/>
      <c r="D17" s="366"/>
    </row>
    <row r="18" spans="1:4" ht="21" customHeight="1" x14ac:dyDescent="0.2">
      <c r="A18" s="270" t="s">
        <v>62</v>
      </c>
      <c r="B18" s="255" t="s">
        <v>61</v>
      </c>
      <c r="C18" s="387"/>
      <c r="D18" s="366"/>
    </row>
    <row r="19" spans="1:4" ht="123.75" x14ac:dyDescent="0.2">
      <c r="A19" s="41" t="s">
        <v>681</v>
      </c>
      <c r="B19" s="259" t="s">
        <v>64</v>
      </c>
      <c r="C19" s="387"/>
      <c r="D19" s="366"/>
    </row>
    <row r="20" spans="1:4" ht="146.25" x14ac:dyDescent="0.2">
      <c r="A20" s="271" t="s">
        <v>682</v>
      </c>
      <c r="B20" s="259" t="s">
        <v>65</v>
      </c>
      <c r="C20" s="387"/>
      <c r="D20" s="366"/>
    </row>
    <row r="21" spans="1:4" ht="45" x14ac:dyDescent="0.2">
      <c r="A21" s="271" t="s">
        <v>683</v>
      </c>
      <c r="B21" s="259" t="s">
        <v>67</v>
      </c>
      <c r="C21" s="387"/>
      <c r="D21" s="366"/>
    </row>
    <row r="22" spans="1:4" ht="56.25" x14ac:dyDescent="0.2">
      <c r="A22" s="271" t="s">
        <v>684</v>
      </c>
      <c r="B22" s="259" t="s">
        <v>580</v>
      </c>
      <c r="C22" s="387"/>
      <c r="D22" s="366"/>
    </row>
    <row r="23" spans="1:4" ht="56.25" x14ac:dyDescent="0.2">
      <c r="A23" s="271" t="s">
        <v>684</v>
      </c>
      <c r="B23" s="259" t="s">
        <v>68</v>
      </c>
      <c r="C23" s="387"/>
      <c r="D23" s="366"/>
    </row>
    <row r="24" spans="1:4" ht="45" x14ac:dyDescent="0.2">
      <c r="A24" s="271" t="s">
        <v>685</v>
      </c>
      <c r="B24" s="259" t="s">
        <v>69</v>
      </c>
      <c r="C24" s="387"/>
      <c r="D24" s="366"/>
    </row>
    <row r="25" spans="1:4" ht="90" x14ac:dyDescent="0.2">
      <c r="A25" s="271" t="s">
        <v>71</v>
      </c>
      <c r="B25" s="259" t="s">
        <v>70</v>
      </c>
      <c r="C25" s="387"/>
      <c r="D25" s="366"/>
    </row>
    <row r="26" spans="1:4" ht="166.5" customHeight="1" x14ac:dyDescent="0.2">
      <c r="A26" s="271" t="s">
        <v>686</v>
      </c>
      <c r="B26" s="259" t="s">
        <v>73</v>
      </c>
      <c r="C26" s="387"/>
      <c r="D26" s="366"/>
    </row>
  </sheetData>
  <sheetProtection algorithmName="SHA-512" hashValue="NAY2VLr20ZNoQ7KJOOzczKX3P1vYxXH2p9Vft5BzS3ZwlTvdVpsQ4R5iV2eZB42bb9D/ZnZq2/Dw8Jz+GNLePw==" saltValue="zV2k5dYGDpCnfL3YbKclAg==" spinCount="100000" sheet="1" objects="1" scenarios="1"/>
  <protectedRanges>
    <protectedRange sqref="C2:C26" name="Plage1"/>
  </protectedRanges>
  <autoFilter ref="B1:D26" xr:uid="{00000000-0009-0000-0000-000005000000}"/>
  <dataConsolidate/>
  <mergeCells count="1">
    <mergeCell ref="A9:A10"/>
  </mergeCells>
  <conditionalFormatting sqref="C2:C26">
    <cfRule type="cellIs" dxfId="224" priority="1" operator="equal">
      <formula>"Non disponible"</formula>
    </cfRule>
    <cfRule type="cellIs" dxfId="223" priority="2" operator="equal">
      <formula>"Disponible"</formula>
    </cfRule>
  </conditionalFormatting>
  <printOptions gridLines="1"/>
  <pageMargins left="0.25" right="0.25" top="0.75" bottom="0.75" header="0.3" footer="0.3"/>
  <pageSetup paperSize="8" scale="84" fitToHeight="0" orientation="landscape" r:id="rId1"/>
  <headerFooter>
    <oddFooter>&amp;CMise en oeuvre du management de la qualité du circuit des DMI - Documents disponibles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Liste!$A$2:$A$3</xm:f>
          </x14:formula1>
          <xm:sqref>C3:C26 C2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7">
    <tabColor rgb="FF002060"/>
    <pageSetUpPr fitToPage="1"/>
  </sheetPr>
  <dimension ref="A1:K48"/>
  <sheetViews>
    <sheetView showGridLines="0" topLeftCell="A49" zoomScaleNormal="100" workbookViewId="0">
      <selection activeCell="C14" sqref="C14"/>
    </sheetView>
  </sheetViews>
  <sheetFormatPr baseColWidth="10" defaultColWidth="9.140625" defaultRowHeight="12.75" x14ac:dyDescent="0.2"/>
  <cols>
    <col min="1" max="1" width="25.42578125" bestFit="1" customWidth="1"/>
    <col min="2" max="2" width="26" bestFit="1" customWidth="1"/>
    <col min="3" max="3" width="51.140625" customWidth="1"/>
    <col min="4" max="4" width="20.28515625" bestFit="1" customWidth="1"/>
    <col min="5" max="5" width="29.42578125" bestFit="1" customWidth="1"/>
    <col min="6" max="6" width="68.140625" bestFit="1" customWidth="1"/>
    <col min="7" max="7" width="25.140625" style="252" hidden="1" customWidth="1"/>
    <col min="8" max="8" width="0" style="247" hidden="1" customWidth="1"/>
    <col min="9" max="9" width="9.28515625" style="247" hidden="1" customWidth="1"/>
  </cols>
  <sheetData>
    <row r="1" spans="1:11" ht="18" customHeight="1" x14ac:dyDescent="0.2">
      <c r="A1" s="447" t="s">
        <v>84</v>
      </c>
      <c r="B1" s="447" t="s">
        <v>429</v>
      </c>
      <c r="C1" s="447" t="s">
        <v>730</v>
      </c>
      <c r="D1" s="447" t="s">
        <v>635</v>
      </c>
      <c r="E1" s="447"/>
      <c r="F1" s="445" t="s">
        <v>436</v>
      </c>
    </row>
    <row r="2" spans="1:11" ht="41.25" x14ac:dyDescent="0.2">
      <c r="A2" s="448"/>
      <c r="B2" s="448"/>
      <c r="C2" s="448"/>
      <c r="D2" s="280" t="s">
        <v>700</v>
      </c>
      <c r="E2" s="313" t="s">
        <v>741</v>
      </c>
      <c r="F2" s="446"/>
      <c r="H2" s="247" t="s">
        <v>647</v>
      </c>
      <c r="I2" s="247" t="s">
        <v>648</v>
      </c>
    </row>
    <row r="3" spans="1:11" ht="25.5" x14ac:dyDescent="0.2">
      <c r="A3" s="265" t="s">
        <v>125</v>
      </c>
      <c r="B3" s="278" t="s">
        <v>692</v>
      </c>
      <c r="C3" s="267" t="s">
        <v>245</v>
      </c>
      <c r="D3" s="376"/>
      <c r="E3" s="376"/>
      <c r="F3" s="388"/>
      <c r="G3" s="252" t="s">
        <v>692</v>
      </c>
      <c r="H3" s="248" t="str">
        <f>IF(D3&lt;&gt;"",VLOOKUP(D3,Tableau1[],2,0),"")</f>
        <v/>
      </c>
      <c r="I3" s="248" t="str">
        <f>IF(E3&lt;&gt;"",VLOOKUP(E3,Tableau1[],2,0),"")</f>
        <v/>
      </c>
    </row>
    <row r="4" spans="1:11" ht="25.5" x14ac:dyDescent="0.2">
      <c r="A4" s="265" t="s">
        <v>125</v>
      </c>
      <c r="B4" s="278" t="s">
        <v>692</v>
      </c>
      <c r="C4" s="365" t="s">
        <v>809</v>
      </c>
      <c r="D4" s="376"/>
      <c r="E4" s="376"/>
      <c r="F4" s="388"/>
      <c r="G4" s="252" t="s">
        <v>692</v>
      </c>
      <c r="H4" s="248" t="str">
        <f>IF(D4&lt;&gt;"",VLOOKUP(D4,Tableau1[],2,0),"")</f>
        <v/>
      </c>
      <c r="I4" s="248" t="str">
        <f>IF(E4&lt;&gt;"",VLOOKUP(E4,Tableau1[],2,0),"")</f>
        <v/>
      </c>
    </row>
    <row r="5" spans="1:11" ht="22.5" x14ac:dyDescent="0.2">
      <c r="A5" s="265" t="s">
        <v>125</v>
      </c>
      <c r="B5" s="278" t="s">
        <v>692</v>
      </c>
      <c r="C5" s="267" t="s">
        <v>172</v>
      </c>
      <c r="D5" s="376"/>
      <c r="E5" s="376"/>
      <c r="F5" s="388"/>
      <c r="G5" s="252" t="s">
        <v>692</v>
      </c>
      <c r="H5" s="248" t="str">
        <f>IF(D5&lt;&gt;"",VLOOKUP(D5,Tableau1[],2,0),"")</f>
        <v/>
      </c>
      <c r="I5" s="248" t="str">
        <f>IF(E5&lt;&gt;"",VLOOKUP(E5,Tableau1[],2,0),"")</f>
        <v/>
      </c>
    </row>
    <row r="6" spans="1:11" ht="22.5" x14ac:dyDescent="0.2">
      <c r="A6" s="265" t="s">
        <v>125</v>
      </c>
      <c r="B6" s="278" t="s">
        <v>692</v>
      </c>
      <c r="C6" s="365" t="s">
        <v>810</v>
      </c>
      <c r="D6" s="376"/>
      <c r="E6" s="376"/>
      <c r="F6" s="389"/>
      <c r="G6" s="252" t="s">
        <v>692</v>
      </c>
      <c r="H6" s="248" t="str">
        <f>IF(D6&lt;&gt;"",VLOOKUP(D6,Tableau1[],2,0),"")</f>
        <v/>
      </c>
      <c r="I6" s="248" t="str">
        <f>IF(E6&lt;&gt;"",VLOOKUP(E6,Tableau1[],2,0),"")</f>
        <v/>
      </c>
    </row>
    <row r="7" spans="1:11" ht="25.5" x14ac:dyDescent="0.2">
      <c r="A7" s="265" t="s">
        <v>125</v>
      </c>
      <c r="B7" s="278" t="s">
        <v>692</v>
      </c>
      <c r="C7" s="267" t="s">
        <v>173</v>
      </c>
      <c r="D7" s="376"/>
      <c r="E7" s="376"/>
      <c r="F7" s="388"/>
      <c r="G7" s="252" t="s">
        <v>692</v>
      </c>
      <c r="H7" s="248" t="str">
        <f>IF(D7&lt;&gt;"",VLOOKUP(D7,Tableau1[],2,0),"")</f>
        <v/>
      </c>
      <c r="I7" s="248" t="str">
        <f>IF(E7&lt;&gt;"",VLOOKUP(E7,Tableau1[],2,0),"")</f>
        <v/>
      </c>
    </row>
    <row r="8" spans="1:11" ht="25.5" x14ac:dyDescent="0.2">
      <c r="A8" s="265" t="s">
        <v>125</v>
      </c>
      <c r="B8" s="278" t="s">
        <v>692</v>
      </c>
      <c r="C8" s="267" t="s">
        <v>174</v>
      </c>
      <c r="D8" s="376"/>
      <c r="E8" s="376"/>
      <c r="F8" s="388"/>
      <c r="G8" s="252" t="s">
        <v>692</v>
      </c>
      <c r="H8" s="248" t="str">
        <f>IF(D8&lt;&gt;"",VLOOKUP(D8,Tableau1[],2,0),"")</f>
        <v/>
      </c>
      <c r="I8" s="248" t="str">
        <f>IF(E8&lt;&gt;"",VLOOKUP(E8,Tableau1[],2,0),"")</f>
        <v/>
      </c>
    </row>
    <row r="9" spans="1:11" ht="22.5" x14ac:dyDescent="0.2">
      <c r="A9" s="265" t="s">
        <v>125</v>
      </c>
      <c r="B9" s="278" t="s">
        <v>692</v>
      </c>
      <c r="C9" s="365" t="s">
        <v>811</v>
      </c>
      <c r="D9" s="376"/>
      <c r="E9" s="376"/>
      <c r="F9" s="388"/>
      <c r="G9" s="252" t="s">
        <v>692</v>
      </c>
      <c r="H9" s="248" t="str">
        <f>IF(D9&lt;&gt;"",VLOOKUP(D9,Tableau1[],2,0),"")</f>
        <v/>
      </c>
      <c r="I9" s="248" t="str">
        <f>IF(E9&lt;&gt;"",VLOOKUP(E9,Tableau1[],2,0),"")</f>
        <v/>
      </c>
    </row>
    <row r="10" spans="1:11" ht="22.5" x14ac:dyDescent="0.2">
      <c r="A10" s="265" t="s">
        <v>125</v>
      </c>
      <c r="B10" s="278" t="s">
        <v>692</v>
      </c>
      <c r="C10" s="365" t="s">
        <v>812</v>
      </c>
      <c r="D10" s="376"/>
      <c r="E10" s="376"/>
      <c r="F10" s="388"/>
      <c r="G10" s="252" t="s">
        <v>692</v>
      </c>
      <c r="H10" s="248" t="str">
        <f>IF(D10&lt;&gt;"",VLOOKUP(D10,Tableau1[],2,0),"")</f>
        <v/>
      </c>
      <c r="I10" s="248" t="str">
        <f>IF(E10&lt;&gt;"",VLOOKUP(E10,Tableau1[],2,0),"")</f>
        <v/>
      </c>
    </row>
    <row r="11" spans="1:11" ht="38.25" x14ac:dyDescent="0.2">
      <c r="A11" s="265" t="s">
        <v>125</v>
      </c>
      <c r="B11" s="278" t="s">
        <v>692</v>
      </c>
      <c r="C11" s="269" t="s">
        <v>695</v>
      </c>
      <c r="D11" s="376"/>
      <c r="E11" s="376"/>
      <c r="F11" s="389"/>
      <c r="G11" s="252" t="s">
        <v>692</v>
      </c>
      <c r="H11" s="248" t="str">
        <f>IF(D11&lt;&gt;"",VLOOKUP(D11,Tableau1[],2,0),"")</f>
        <v/>
      </c>
      <c r="I11" s="248" t="str">
        <f>IF(E11&lt;&gt;"",VLOOKUP(E11,Tableau1[],2,0),"")</f>
        <v/>
      </c>
    </row>
    <row r="12" spans="1:11" ht="51" x14ac:dyDescent="0.2">
      <c r="A12" s="265" t="s">
        <v>125</v>
      </c>
      <c r="B12" s="278" t="s">
        <v>692</v>
      </c>
      <c r="C12" s="269" t="s">
        <v>696</v>
      </c>
      <c r="D12" s="376"/>
      <c r="E12" s="376"/>
      <c r="F12" s="388"/>
      <c r="G12" s="252" t="s">
        <v>692</v>
      </c>
      <c r="H12" s="248" t="str">
        <f>IF(D12&lt;&gt;"",VLOOKUP(D12,Tableau1[],2,0),"")</f>
        <v/>
      </c>
      <c r="I12" s="248" t="str">
        <f>IF(E12&lt;&gt;"",VLOOKUP(E12,Tableau1[],2,0),"")</f>
        <v/>
      </c>
    </row>
    <row r="13" spans="1:11" ht="76.5" x14ac:dyDescent="0.2">
      <c r="A13" s="265" t="s">
        <v>125</v>
      </c>
      <c r="B13" s="278" t="s">
        <v>692</v>
      </c>
      <c r="C13" s="267" t="s">
        <v>694</v>
      </c>
      <c r="D13" s="376"/>
      <c r="E13" s="376"/>
      <c r="F13" s="388"/>
      <c r="G13" s="252" t="s">
        <v>692</v>
      </c>
      <c r="H13" s="248" t="str">
        <f>IF(D13&lt;&gt;"",VLOOKUP(D13,Tableau1[],2,0),"")</f>
        <v/>
      </c>
      <c r="I13" s="248" t="str">
        <f>IF(E13&lt;&gt;"",VLOOKUP(E13,Tableau1[],2,0),"")</f>
        <v/>
      </c>
      <c r="J13" s="3"/>
      <c r="K13" s="3"/>
    </row>
    <row r="14" spans="1:11" ht="51" x14ac:dyDescent="0.2">
      <c r="A14" s="265" t="s">
        <v>125</v>
      </c>
      <c r="B14" s="278" t="s">
        <v>692</v>
      </c>
      <c r="C14" s="408" t="s">
        <v>729</v>
      </c>
      <c r="D14" s="407"/>
      <c r="E14" s="376"/>
      <c r="F14" s="388"/>
      <c r="G14" s="252" t="s">
        <v>692</v>
      </c>
      <c r="H14" s="248" t="str">
        <f>IF(D14&lt;&gt;"",VLOOKUP(D14,Tableau1[],2,0),"")</f>
        <v/>
      </c>
      <c r="I14" s="248" t="str">
        <f>IF(E14&lt;&gt;"",VLOOKUP(E14,Tableau1[],2,0),"")</f>
        <v/>
      </c>
      <c r="J14" s="3"/>
      <c r="K14" s="3"/>
    </row>
    <row r="15" spans="1:11" ht="51" x14ac:dyDescent="0.2">
      <c r="A15" s="265" t="s">
        <v>125</v>
      </c>
      <c r="B15" s="278" t="s">
        <v>692</v>
      </c>
      <c r="C15" s="267" t="s">
        <v>697</v>
      </c>
      <c r="D15" s="376"/>
      <c r="E15" s="376"/>
      <c r="F15" s="388"/>
      <c r="G15" s="252" t="s">
        <v>692</v>
      </c>
      <c r="H15" s="248" t="str">
        <f>IF(D15&lt;&gt;"",VLOOKUP(D15,Tableau1[],2,0),"")</f>
        <v/>
      </c>
      <c r="I15" s="248" t="str">
        <f>IF(E15&lt;&gt;"",VLOOKUP(E15,Tableau1[],2,0),"")</f>
        <v/>
      </c>
      <c r="J15" s="3"/>
      <c r="K15" s="3"/>
    </row>
    <row r="16" spans="1:11" ht="51" x14ac:dyDescent="0.2">
      <c r="A16" s="265" t="s">
        <v>125</v>
      </c>
      <c r="B16" s="278" t="s">
        <v>692</v>
      </c>
      <c r="C16" s="267" t="s">
        <v>698</v>
      </c>
      <c r="D16" s="376"/>
      <c r="E16" s="376"/>
      <c r="F16" s="388"/>
      <c r="G16" s="252" t="s">
        <v>692</v>
      </c>
      <c r="H16" s="248" t="str">
        <f>IF(D16&lt;&gt;"",VLOOKUP(D16,Tableau1[],2,0),"")</f>
        <v/>
      </c>
      <c r="I16" s="248" t="str">
        <f>IF(E16&lt;&gt;"",VLOOKUP(E16,Tableau1[],2,0),"")</f>
        <v/>
      </c>
      <c r="J16" s="3"/>
      <c r="K16" s="3"/>
    </row>
    <row r="17" spans="1:11" ht="22.5" x14ac:dyDescent="0.2">
      <c r="A17" s="265" t="s">
        <v>125</v>
      </c>
      <c r="B17" s="277" t="s">
        <v>691</v>
      </c>
      <c r="C17" s="267" t="s">
        <v>186</v>
      </c>
      <c r="D17" s="376"/>
      <c r="E17" s="376"/>
      <c r="F17" s="389"/>
      <c r="G17" s="252" t="s">
        <v>691</v>
      </c>
      <c r="H17" s="248" t="str">
        <f>IF(D17&lt;&gt;"",VLOOKUP(D17,Tableau1[],2,0),"")</f>
        <v/>
      </c>
      <c r="I17" s="248" t="str">
        <f>IF(E17&lt;&gt;"",VLOOKUP(E17,Tableau1[],2,0),"")</f>
        <v/>
      </c>
      <c r="J17" s="21"/>
      <c r="K17" s="21"/>
    </row>
    <row r="18" spans="1:11" ht="25.5" x14ac:dyDescent="0.2">
      <c r="A18" s="265" t="s">
        <v>125</v>
      </c>
      <c r="B18" s="277" t="s">
        <v>691</v>
      </c>
      <c r="C18" s="267" t="s">
        <v>187</v>
      </c>
      <c r="D18" s="376"/>
      <c r="E18" s="376"/>
      <c r="F18" s="388"/>
      <c r="G18" s="252" t="s">
        <v>691</v>
      </c>
      <c r="H18" s="248" t="str">
        <f>IF(D18&lt;&gt;"",VLOOKUP(D18,Tableau1[],2,0),"")</f>
        <v/>
      </c>
      <c r="I18" s="248" t="str">
        <f>IF(E18&lt;&gt;"",VLOOKUP(E18,Tableau1[],2,0),"")</f>
        <v/>
      </c>
      <c r="J18" s="21"/>
      <c r="K18" s="21"/>
    </row>
    <row r="19" spans="1:11" ht="22.5" x14ac:dyDescent="0.2">
      <c r="A19" s="265" t="s">
        <v>125</v>
      </c>
      <c r="B19" s="277" t="s">
        <v>691</v>
      </c>
      <c r="C19" s="267" t="s">
        <v>188</v>
      </c>
      <c r="D19" s="376"/>
      <c r="E19" s="376"/>
      <c r="F19" s="388"/>
      <c r="G19" s="252" t="s">
        <v>691</v>
      </c>
      <c r="H19" s="248" t="str">
        <f>IF(D19&lt;&gt;"",VLOOKUP(D19,Tableau1[],2,0),"")</f>
        <v/>
      </c>
      <c r="I19" s="248" t="str">
        <f>IF(E19&lt;&gt;"",VLOOKUP(E19,Tableau1[],2,0),"")</f>
        <v/>
      </c>
      <c r="J19" s="21"/>
      <c r="K19" s="21"/>
    </row>
    <row r="20" spans="1:11" ht="22.5" x14ac:dyDescent="0.2">
      <c r="A20" s="265" t="s">
        <v>125</v>
      </c>
      <c r="B20" s="277" t="s">
        <v>691</v>
      </c>
      <c r="C20" s="365" t="s">
        <v>813</v>
      </c>
      <c r="D20" s="376"/>
      <c r="E20" s="376"/>
      <c r="F20" s="388"/>
      <c r="G20" s="252" t="s">
        <v>691</v>
      </c>
      <c r="H20" s="248" t="str">
        <f>IF(D20&lt;&gt;"",VLOOKUP(D20,Tableau1[],2,0),"")</f>
        <v/>
      </c>
      <c r="I20" s="248" t="str">
        <f>IF(E20&lt;&gt;"",VLOOKUP(E20,Tableau1[],2,0),"")</f>
        <v/>
      </c>
      <c r="J20" s="21"/>
      <c r="K20" s="21"/>
    </row>
    <row r="21" spans="1:11" ht="25.5" x14ac:dyDescent="0.2">
      <c r="A21" s="265" t="s">
        <v>125</v>
      </c>
      <c r="B21" s="277" t="s">
        <v>691</v>
      </c>
      <c r="C21" s="267" t="s">
        <v>189</v>
      </c>
      <c r="D21" s="376"/>
      <c r="E21" s="376"/>
      <c r="F21" s="388"/>
      <c r="G21" s="252" t="s">
        <v>691</v>
      </c>
      <c r="H21" s="248" t="str">
        <f>IF(D21&lt;&gt;"",VLOOKUP(D21,Tableau1[],2,0),"")</f>
        <v/>
      </c>
      <c r="I21" s="248" t="str">
        <f>IF(E21&lt;&gt;"",VLOOKUP(E21,Tableau1[],2,0),"")</f>
        <v/>
      </c>
      <c r="J21" s="21"/>
      <c r="K21" s="21"/>
    </row>
    <row r="22" spans="1:11" ht="22.5" x14ac:dyDescent="0.2">
      <c r="A22" s="265" t="s">
        <v>125</v>
      </c>
      <c r="B22" s="277" t="s">
        <v>691</v>
      </c>
      <c r="C22" s="267" t="s">
        <v>190</v>
      </c>
      <c r="D22" s="376"/>
      <c r="E22" s="376"/>
      <c r="F22" s="388"/>
      <c r="G22" s="252" t="s">
        <v>691</v>
      </c>
      <c r="H22" s="248" t="str">
        <f>IF(D22&lt;&gt;"",VLOOKUP(D22,Tableau1[],2,0),"")</f>
        <v/>
      </c>
      <c r="I22" s="248" t="str">
        <f>IF(E22&lt;&gt;"",VLOOKUP(E22,Tableau1[],2,0),"")</f>
        <v/>
      </c>
      <c r="J22" s="21"/>
      <c r="K22" s="21"/>
    </row>
    <row r="23" spans="1:11" ht="22.5" x14ac:dyDescent="0.2">
      <c r="A23" s="265" t="s">
        <v>125</v>
      </c>
      <c r="B23" s="277" t="s">
        <v>691</v>
      </c>
      <c r="C23" s="267" t="s">
        <v>191</v>
      </c>
      <c r="D23" s="376"/>
      <c r="E23" s="376"/>
      <c r="F23" s="388"/>
      <c r="G23" s="252" t="s">
        <v>691</v>
      </c>
      <c r="H23" s="248" t="str">
        <f>IF(D23&lt;&gt;"",VLOOKUP(D23,Tableau1[],2,0),"")</f>
        <v/>
      </c>
      <c r="I23" s="248" t="str">
        <f>IF(E23&lt;&gt;"",VLOOKUP(E23,Tableau1[],2,0),"")</f>
        <v/>
      </c>
      <c r="J23" s="21"/>
      <c r="K23" s="21"/>
    </row>
    <row r="24" spans="1:11" ht="38.25" x14ac:dyDescent="0.2">
      <c r="A24" s="265" t="s">
        <v>125</v>
      </c>
      <c r="B24" s="277" t="s">
        <v>691</v>
      </c>
      <c r="C24" s="356" t="s">
        <v>784</v>
      </c>
      <c r="D24" s="376"/>
      <c r="E24" s="376"/>
      <c r="F24" s="388"/>
      <c r="G24" s="252" t="s">
        <v>691</v>
      </c>
      <c r="H24" s="248" t="str">
        <f>IF(D24&lt;&gt;"",VLOOKUP(D24,Tableau1[],2,0),"")</f>
        <v/>
      </c>
      <c r="I24" s="248" t="str">
        <f>IF(E24&lt;&gt;"",VLOOKUP(E24,Tableau1[],2,0),"")</f>
        <v/>
      </c>
      <c r="J24" s="21"/>
      <c r="K24" s="21"/>
    </row>
    <row r="25" spans="1:11" ht="25.5" x14ac:dyDescent="0.2">
      <c r="A25" s="265" t="s">
        <v>125</v>
      </c>
      <c r="B25" s="277" t="s">
        <v>691</v>
      </c>
      <c r="C25" s="267" t="s">
        <v>174</v>
      </c>
      <c r="D25" s="376"/>
      <c r="E25" s="376"/>
      <c r="F25" s="390"/>
      <c r="G25" s="252" t="s">
        <v>691</v>
      </c>
      <c r="H25" s="248" t="str">
        <f>IF(D25&lt;&gt;"",VLOOKUP(D25,Tableau1[],2,0),"")</f>
        <v/>
      </c>
      <c r="I25" s="248" t="str">
        <f>IF(E25&lt;&gt;"",VLOOKUP(E25,Tableau1[],2,0),"")</f>
        <v/>
      </c>
      <c r="J25" s="21"/>
      <c r="K25" s="21"/>
    </row>
    <row r="26" spans="1:11" ht="22.5" x14ac:dyDescent="0.2">
      <c r="A26" s="265" t="s">
        <v>125</v>
      </c>
      <c r="B26" s="277" t="s">
        <v>691</v>
      </c>
      <c r="C26" s="365" t="s">
        <v>814</v>
      </c>
      <c r="D26" s="376"/>
      <c r="E26" s="376"/>
      <c r="F26" s="390"/>
      <c r="G26" s="252" t="s">
        <v>691</v>
      </c>
      <c r="H26" s="248" t="str">
        <f>IF(D26&lt;&gt;"",VLOOKUP(D26,Tableau1[],2,0),"")</f>
        <v/>
      </c>
      <c r="I26" s="248" t="str">
        <f>IF(E26&lt;&gt;"",VLOOKUP(E26,Tableau1[],2,0),"")</f>
        <v/>
      </c>
      <c r="J26" s="21"/>
      <c r="K26" s="21"/>
    </row>
    <row r="27" spans="1:11" ht="22.5" x14ac:dyDescent="0.2">
      <c r="A27" s="265" t="s">
        <v>125</v>
      </c>
      <c r="B27" s="277" t="s">
        <v>691</v>
      </c>
      <c r="C27" s="365" t="s">
        <v>815</v>
      </c>
      <c r="D27" s="376"/>
      <c r="E27" s="376"/>
      <c r="F27" s="390"/>
      <c r="G27" s="252" t="s">
        <v>691</v>
      </c>
      <c r="H27" s="248" t="str">
        <f>IF(D27&lt;&gt;"",VLOOKUP(D27,Tableau1[],2,0),"")</f>
        <v/>
      </c>
      <c r="I27" s="248" t="str">
        <f>IF(E27&lt;&gt;"",VLOOKUP(E27,Tableau1[],2,0),"")</f>
        <v/>
      </c>
      <c r="J27" s="21"/>
      <c r="K27" s="21"/>
    </row>
    <row r="28" spans="1:11" ht="22.5" x14ac:dyDescent="0.2">
      <c r="A28" s="265" t="s">
        <v>125</v>
      </c>
      <c r="B28" s="277" t="s">
        <v>691</v>
      </c>
      <c r="C28" s="365" t="s">
        <v>816</v>
      </c>
      <c r="D28" s="376"/>
      <c r="E28" s="376"/>
      <c r="F28" s="390"/>
      <c r="G28" s="252" t="s">
        <v>691</v>
      </c>
      <c r="H28" s="248" t="str">
        <f>IF(D28&lt;&gt;"",VLOOKUP(D28,Tableau1[],2,0),"")</f>
        <v/>
      </c>
      <c r="I28" s="248" t="str">
        <f>IF(E28&lt;&gt;"",VLOOKUP(E28,Tableau1[],2,0),"")</f>
        <v/>
      </c>
      <c r="J28" s="21"/>
      <c r="K28" s="21"/>
    </row>
    <row r="29" spans="1:11" ht="25.5" x14ac:dyDescent="0.2">
      <c r="A29" s="265" t="s">
        <v>125</v>
      </c>
      <c r="B29" s="277" t="s">
        <v>693</v>
      </c>
      <c r="C29" s="267" t="s">
        <v>186</v>
      </c>
      <c r="D29" s="376"/>
      <c r="E29" s="376"/>
      <c r="F29" s="388"/>
      <c r="G29" s="252" t="s">
        <v>693</v>
      </c>
      <c r="H29" s="248" t="str">
        <f>IF(D29&lt;&gt;"",VLOOKUP(D29,Tableau1[],2,0),"")</f>
        <v/>
      </c>
      <c r="I29" s="248" t="str">
        <f>IF(E29&lt;&gt;"",VLOOKUP(E29,Tableau1[],2,0),"")</f>
        <v/>
      </c>
      <c r="J29" s="21"/>
      <c r="K29" s="21"/>
    </row>
    <row r="30" spans="1:11" ht="25.5" x14ac:dyDescent="0.2">
      <c r="A30" s="265" t="s">
        <v>125</v>
      </c>
      <c r="B30" s="277" t="s">
        <v>693</v>
      </c>
      <c r="C30" s="267" t="s">
        <v>187</v>
      </c>
      <c r="D30" s="376"/>
      <c r="E30" s="376"/>
      <c r="F30" s="388"/>
      <c r="G30" s="252" t="s">
        <v>693</v>
      </c>
      <c r="H30" s="248" t="str">
        <f>IF(D30&lt;&gt;"",VLOOKUP(D30,Tableau1[],2,0),"")</f>
        <v/>
      </c>
      <c r="I30" s="248" t="str">
        <f>IF(E30&lt;&gt;"",VLOOKUP(E30,Tableau1[],2,0),"")</f>
        <v/>
      </c>
      <c r="J30" s="21"/>
      <c r="K30" s="21"/>
    </row>
    <row r="31" spans="1:11" ht="25.5" x14ac:dyDescent="0.2">
      <c r="A31" s="265" t="s">
        <v>125</v>
      </c>
      <c r="B31" s="277" t="s">
        <v>693</v>
      </c>
      <c r="C31" s="267" t="s">
        <v>188</v>
      </c>
      <c r="D31" s="376"/>
      <c r="E31" s="376"/>
      <c r="F31" s="388"/>
      <c r="G31" s="252" t="s">
        <v>693</v>
      </c>
      <c r="H31" s="248" t="str">
        <f>IF(D31&lt;&gt;"",VLOOKUP(D31,Tableau1[],2,0),"")</f>
        <v/>
      </c>
      <c r="I31" s="248" t="str">
        <f>IF(E31&lt;&gt;"",VLOOKUP(E31,Tableau1[],2,0),"")</f>
        <v/>
      </c>
      <c r="J31" s="21"/>
      <c r="K31" s="21"/>
    </row>
    <row r="32" spans="1:11" ht="25.5" x14ac:dyDescent="0.2">
      <c r="A32" s="265" t="s">
        <v>125</v>
      </c>
      <c r="B32" s="277" t="s">
        <v>693</v>
      </c>
      <c r="C32" s="365" t="s">
        <v>813</v>
      </c>
      <c r="D32" s="376"/>
      <c r="E32" s="376"/>
      <c r="F32" s="388"/>
      <c r="G32" s="252" t="s">
        <v>693</v>
      </c>
      <c r="H32" s="248" t="str">
        <f>IF(D32&lt;&gt;"",VLOOKUP(D32,Tableau1[],2,0),"")</f>
        <v/>
      </c>
      <c r="I32" s="248" t="str">
        <f>IF(E32&lt;&gt;"",VLOOKUP(E32,Tableau1[],2,0),"")</f>
        <v/>
      </c>
      <c r="J32" s="21"/>
      <c r="K32" s="21"/>
    </row>
    <row r="33" spans="1:11" ht="25.5" x14ac:dyDescent="0.2">
      <c r="A33" s="265" t="s">
        <v>125</v>
      </c>
      <c r="B33" s="277" t="s">
        <v>693</v>
      </c>
      <c r="C33" s="267" t="s">
        <v>189</v>
      </c>
      <c r="D33" s="376"/>
      <c r="E33" s="376"/>
      <c r="F33" s="388"/>
      <c r="G33" s="252" t="s">
        <v>693</v>
      </c>
      <c r="H33" s="248" t="str">
        <f>IF(D33&lt;&gt;"",VLOOKUP(D33,Tableau1[],2,0),"")</f>
        <v/>
      </c>
      <c r="I33" s="248" t="str">
        <f>IF(E33&lt;&gt;"",VLOOKUP(E33,Tableau1[],2,0),"")</f>
        <v/>
      </c>
      <c r="J33" s="21"/>
      <c r="K33" s="21"/>
    </row>
    <row r="34" spans="1:11" ht="25.5" x14ac:dyDescent="0.2">
      <c r="A34" s="265" t="s">
        <v>125</v>
      </c>
      <c r="B34" s="277" t="s">
        <v>693</v>
      </c>
      <c r="C34" s="267" t="s">
        <v>190</v>
      </c>
      <c r="D34" s="376"/>
      <c r="E34" s="376"/>
      <c r="F34" s="388"/>
      <c r="G34" s="252" t="s">
        <v>693</v>
      </c>
      <c r="H34" s="248" t="str">
        <f>IF(D34&lt;&gt;"",VLOOKUP(D34,Tableau1[],2,0),"")</f>
        <v/>
      </c>
      <c r="I34" s="248" t="str">
        <f>IF(E34&lt;&gt;"",VLOOKUP(E34,Tableau1[],2,0),"")</f>
        <v/>
      </c>
      <c r="J34" s="21"/>
      <c r="K34" s="21"/>
    </row>
    <row r="35" spans="1:11" ht="25.5" x14ac:dyDescent="0.2">
      <c r="A35" s="265" t="s">
        <v>125</v>
      </c>
      <c r="B35" s="277" t="s">
        <v>693</v>
      </c>
      <c r="C35" s="267" t="s">
        <v>191</v>
      </c>
      <c r="D35" s="376"/>
      <c r="E35" s="376"/>
      <c r="F35" s="388"/>
      <c r="G35" s="252" t="s">
        <v>693</v>
      </c>
      <c r="H35" s="248" t="str">
        <f>IF(D35&lt;&gt;"",VLOOKUP(D35,Tableau1[],2,0),"")</f>
        <v/>
      </c>
      <c r="I35" s="248" t="str">
        <f>IF(E35&lt;&gt;"",VLOOKUP(E35,Tableau1[],2,0),"")</f>
        <v/>
      </c>
      <c r="J35" s="21"/>
      <c r="K35" s="21"/>
    </row>
    <row r="36" spans="1:11" ht="38.25" x14ac:dyDescent="0.2">
      <c r="A36" s="265" t="s">
        <v>125</v>
      </c>
      <c r="B36" s="277" t="s">
        <v>693</v>
      </c>
      <c r="C36" s="356" t="s">
        <v>784</v>
      </c>
      <c r="D36" s="376"/>
      <c r="E36" s="376"/>
      <c r="F36" s="388"/>
      <c r="G36" s="252" t="s">
        <v>693</v>
      </c>
      <c r="H36" s="248" t="str">
        <f>IF(D36&lt;&gt;"",VLOOKUP(D36,Tableau1[],2,0),"")</f>
        <v/>
      </c>
      <c r="I36" s="248" t="str">
        <f>IF(E36&lt;&gt;"",VLOOKUP(E36,Tableau1[],2,0),"")</f>
        <v/>
      </c>
      <c r="J36" s="21"/>
      <c r="K36" s="21"/>
    </row>
    <row r="37" spans="1:11" ht="25.5" x14ac:dyDescent="0.2">
      <c r="A37" s="265" t="s">
        <v>125</v>
      </c>
      <c r="B37" s="277" t="s">
        <v>693</v>
      </c>
      <c r="C37" s="267" t="s">
        <v>174</v>
      </c>
      <c r="D37" s="376"/>
      <c r="E37" s="376"/>
      <c r="F37" s="388"/>
      <c r="G37" s="252" t="s">
        <v>693</v>
      </c>
      <c r="H37" s="248" t="str">
        <f>IF(D37&lt;&gt;"",VLOOKUP(D37,Tableau1[],2,0),"")</f>
        <v/>
      </c>
      <c r="I37" s="248" t="str">
        <f>IF(E37&lt;&gt;"",VLOOKUP(E37,Tableau1[],2,0),"")</f>
        <v/>
      </c>
      <c r="J37" s="21"/>
      <c r="K37" s="21"/>
    </row>
    <row r="38" spans="1:11" ht="25.5" x14ac:dyDescent="0.2">
      <c r="A38" s="265" t="s">
        <v>125</v>
      </c>
      <c r="B38" s="277" t="s">
        <v>693</v>
      </c>
      <c r="C38" s="267" t="s">
        <v>217</v>
      </c>
      <c r="D38" s="376"/>
      <c r="E38" s="376"/>
      <c r="F38" s="388"/>
      <c r="G38" s="252" t="s">
        <v>693</v>
      </c>
      <c r="H38" s="248" t="str">
        <f>IF(D38&lt;&gt;"",VLOOKUP(D38,Tableau1[],2,0),"")</f>
        <v/>
      </c>
      <c r="I38" s="248" t="str">
        <f>IF(E38&lt;&gt;"",VLOOKUP(E38,Tableau1[],2,0),"")</f>
        <v/>
      </c>
      <c r="J38" s="21"/>
      <c r="K38" s="21"/>
    </row>
    <row r="39" spans="1:11" ht="25.5" x14ac:dyDescent="0.2">
      <c r="A39" s="265" t="s">
        <v>125</v>
      </c>
      <c r="B39" s="277" t="s">
        <v>693</v>
      </c>
      <c r="C39" s="267" t="s">
        <v>218</v>
      </c>
      <c r="D39" s="376"/>
      <c r="E39" s="376"/>
      <c r="F39" s="388"/>
      <c r="G39" s="252" t="s">
        <v>693</v>
      </c>
      <c r="H39" s="248" t="str">
        <f>IF(D39&lt;&gt;"",VLOOKUP(D39,Tableau1[],2,0),"")</f>
        <v/>
      </c>
      <c r="I39" s="248" t="str">
        <f>IF(E39&lt;&gt;"",VLOOKUP(E39,Tableau1[],2,0),"")</f>
        <v/>
      </c>
      <c r="J39" s="21"/>
      <c r="K39" s="21"/>
    </row>
    <row r="40" spans="1:11" ht="22.5" x14ac:dyDescent="0.2">
      <c r="A40" s="265" t="s">
        <v>125</v>
      </c>
      <c r="B40" s="277" t="s">
        <v>699</v>
      </c>
      <c r="C40" s="267" t="s">
        <v>271</v>
      </c>
      <c r="D40" s="376"/>
      <c r="E40" s="376"/>
      <c r="F40" s="388"/>
      <c r="G40" s="252" t="s">
        <v>699</v>
      </c>
      <c r="H40" s="248" t="str">
        <f>IF(D40&lt;&gt;"",VLOOKUP(D40,Tableau1[],2,0),"")</f>
        <v/>
      </c>
      <c r="I40" s="248" t="str">
        <f>IF(E40&lt;&gt;"",VLOOKUP(E40,Tableau1[],2,0),"")</f>
        <v/>
      </c>
      <c r="J40" s="3"/>
      <c r="K40" s="3"/>
    </row>
    <row r="41" spans="1:11" ht="38.25" x14ac:dyDescent="0.2">
      <c r="A41" s="265" t="s">
        <v>125</v>
      </c>
      <c r="B41" s="277" t="s">
        <v>699</v>
      </c>
      <c r="C41" s="267" t="s">
        <v>272</v>
      </c>
      <c r="D41" s="376"/>
      <c r="E41" s="376"/>
      <c r="F41" s="388"/>
      <c r="G41" s="252" t="s">
        <v>699</v>
      </c>
      <c r="H41" s="248" t="str">
        <f>IF(D41&lt;&gt;"",VLOOKUP(D41,Tableau1[],2,0),"")</f>
        <v/>
      </c>
      <c r="I41" s="248" t="str">
        <f>IF(E41&lt;&gt;"",VLOOKUP(E41,Tableau1[],2,0),"")</f>
        <v/>
      </c>
      <c r="J41" s="3"/>
      <c r="K41" s="3"/>
    </row>
    <row r="42" spans="1:11" ht="25.5" x14ac:dyDescent="0.2">
      <c r="A42" s="265" t="s">
        <v>125</v>
      </c>
      <c r="B42" s="277" t="s">
        <v>699</v>
      </c>
      <c r="C42" s="267" t="s">
        <v>273</v>
      </c>
      <c r="D42" s="376"/>
      <c r="E42" s="376"/>
      <c r="F42" s="388"/>
      <c r="G42" s="252" t="s">
        <v>699</v>
      </c>
      <c r="H42" s="248" t="str">
        <f>IF(D42&lt;&gt;"",VLOOKUP(D42,Tableau1[],2,0),"")</f>
        <v/>
      </c>
      <c r="I42" s="248" t="str">
        <f>IF(E42&lt;&gt;"",VLOOKUP(E42,Tableau1[],2,0),"")</f>
        <v/>
      </c>
      <c r="J42" s="3"/>
      <c r="K42" s="3"/>
    </row>
    <row r="43" spans="1:11" ht="38.25" x14ac:dyDescent="0.2">
      <c r="A43" s="265" t="s">
        <v>292</v>
      </c>
      <c r="B43" s="279" t="s">
        <v>123</v>
      </c>
      <c r="C43" s="267" t="s">
        <v>291</v>
      </c>
      <c r="D43" s="376"/>
      <c r="E43" s="376"/>
      <c r="F43" s="388"/>
      <c r="G43" s="252" t="s">
        <v>123</v>
      </c>
      <c r="H43" s="248" t="str">
        <f>IF(D43&lt;&gt;"",VLOOKUP(D43,Tableau1[],2,0),"")</f>
        <v/>
      </c>
      <c r="I43" s="248" t="str">
        <f>IF(E43&lt;&gt;"",VLOOKUP(E43,Tableau1[],2,0),"")</f>
        <v/>
      </c>
      <c r="J43" s="25"/>
    </row>
    <row r="44" spans="1:11" ht="33.75" x14ac:dyDescent="0.2">
      <c r="A44" s="265" t="s">
        <v>292</v>
      </c>
      <c r="B44" s="279" t="s">
        <v>123</v>
      </c>
      <c r="C44" s="267" t="s">
        <v>293</v>
      </c>
      <c r="D44" s="376"/>
      <c r="E44" s="376"/>
      <c r="F44" s="388"/>
      <c r="G44" s="252" t="s">
        <v>123</v>
      </c>
      <c r="H44" s="248" t="str">
        <f>IF(D44&lt;&gt;"",VLOOKUP(D44,Tableau1[],2,0),"")</f>
        <v/>
      </c>
      <c r="I44" s="248" t="str">
        <f>IF(E44&lt;&gt;"",VLOOKUP(E44,Tableau1[],2,0),"")</f>
        <v/>
      </c>
      <c r="J44" s="25"/>
    </row>
    <row r="45" spans="1:11" ht="33.75" x14ac:dyDescent="0.2">
      <c r="A45" s="265" t="s">
        <v>292</v>
      </c>
      <c r="B45" s="279" t="s">
        <v>123</v>
      </c>
      <c r="C45" s="267" t="s">
        <v>294</v>
      </c>
      <c r="D45" s="376"/>
      <c r="E45" s="376"/>
      <c r="F45" s="388"/>
      <c r="G45" s="252" t="s">
        <v>123</v>
      </c>
      <c r="H45" s="248" t="str">
        <f>IF(D45&lt;&gt;"",VLOOKUP(D45,Tableau1[],2,0),"")</f>
        <v/>
      </c>
      <c r="I45" s="248" t="str">
        <f>IF(E45&lt;&gt;"",VLOOKUP(E45,Tableau1[],2,0),"")</f>
        <v/>
      </c>
      <c r="J45" s="25"/>
    </row>
    <row r="46" spans="1:11" ht="33.75" x14ac:dyDescent="0.2">
      <c r="A46" s="265" t="s">
        <v>292</v>
      </c>
      <c r="B46" s="279" t="s">
        <v>123</v>
      </c>
      <c r="C46" s="267" t="s">
        <v>295</v>
      </c>
      <c r="D46" s="376"/>
      <c r="E46" s="376"/>
      <c r="F46" s="388"/>
      <c r="G46" s="252" t="s">
        <v>123</v>
      </c>
      <c r="H46" s="248" t="str">
        <f>IF(D46&lt;&gt;"",VLOOKUP(D46,Tableau1[],2,0),"")</f>
        <v/>
      </c>
      <c r="I46" s="248" t="str">
        <f>IF(E46&lt;&gt;"",VLOOKUP(E46,Tableau1[],2,0),"")</f>
        <v/>
      </c>
      <c r="J46" s="25"/>
    </row>
    <row r="47" spans="1:11" ht="67.5" x14ac:dyDescent="0.2">
      <c r="A47" s="265" t="s">
        <v>297</v>
      </c>
      <c r="B47" s="279" t="s">
        <v>123</v>
      </c>
      <c r="C47" s="399" t="s">
        <v>785</v>
      </c>
      <c r="D47" s="376"/>
      <c r="E47" s="376"/>
      <c r="F47" s="388"/>
      <c r="G47" s="252" t="s">
        <v>123</v>
      </c>
      <c r="H47" s="248" t="str">
        <f>IF(D47&lt;&gt;"",VLOOKUP(D47,Tableau1[],2,0),"")</f>
        <v/>
      </c>
      <c r="I47" s="248" t="str">
        <f>IF(E47&lt;&gt;"",VLOOKUP(E47,Tableau1[],2,0),"")</f>
        <v/>
      </c>
      <c r="J47" s="25"/>
    </row>
    <row r="48" spans="1:11" ht="76.5" x14ac:dyDescent="0.2">
      <c r="A48" s="265" t="s">
        <v>292</v>
      </c>
      <c r="B48" s="279" t="s">
        <v>123</v>
      </c>
      <c r="C48" s="267" t="s">
        <v>526</v>
      </c>
      <c r="D48" s="376"/>
      <c r="E48" s="376"/>
      <c r="F48" s="388"/>
      <c r="G48" s="252" t="s">
        <v>123</v>
      </c>
      <c r="H48" s="248" t="str">
        <f>IF(D48&lt;&gt;"",VLOOKUP(D48,Tableau1[],2,0),"")</f>
        <v/>
      </c>
      <c r="I48" s="248" t="str">
        <f>IF(E48&lt;&gt;"",VLOOKUP(E48,Tableau1[],2,0),"")</f>
        <v/>
      </c>
      <c r="J48" s="25"/>
    </row>
  </sheetData>
  <protectedRanges>
    <protectedRange sqref="D3:E48" name="Plage1"/>
  </protectedRanges>
  <autoFilter ref="A1:G48" xr:uid="{00000000-0009-0000-0000-000006000000}">
    <filterColumn colId="3" showButton="0"/>
  </autoFilter>
  <mergeCells count="5">
    <mergeCell ref="F1:F2"/>
    <mergeCell ref="A1:A2"/>
    <mergeCell ref="B1:B2"/>
    <mergeCell ref="C1:C2"/>
    <mergeCell ref="D1:E1"/>
  </mergeCells>
  <phoneticPr fontId="34" type="noConversion"/>
  <conditionalFormatting sqref="C3">
    <cfRule type="containsText" dxfId="222" priority="7" operator="containsText" text="OUI">
      <formula>NOT(ISERROR(SEARCH("OUI",C1048565)))</formula>
    </cfRule>
    <cfRule type="containsBlanks" dxfId="221" priority="5">
      <formula>LEN(TRIM(C1048565))=0</formula>
    </cfRule>
    <cfRule type="containsText" dxfId="220" priority="6" operator="containsText" text="NON">
      <formula>NOT(ISERROR(SEARCH("NON",C1048565)))</formula>
    </cfRule>
  </conditionalFormatting>
  <conditionalFormatting sqref="C4:C7">
    <cfRule type="containsText" dxfId="219" priority="224" operator="containsText" text="OUI">
      <formula>NOT(ISERROR(SEARCH("OUI",C9)))</formula>
    </cfRule>
    <cfRule type="containsText" dxfId="218" priority="225" operator="containsText" text="NON">
      <formula>NOT(ISERROR(SEARCH("NON",C9)))</formula>
    </cfRule>
    <cfRule type="containsBlanks" dxfId="217" priority="266">
      <formula>LEN(TRIM(C9))=0</formula>
    </cfRule>
  </conditionalFormatting>
  <conditionalFormatting sqref="C8:C12">
    <cfRule type="containsText" dxfId="216" priority="331" operator="containsText" text="OUI">
      <formula>NOT(ISERROR(SEARCH("OUI",#REF!)))</formula>
    </cfRule>
    <cfRule type="containsText" dxfId="215" priority="332" operator="containsText" text="NON">
      <formula>NOT(ISERROR(SEARCH("NON",#REF!)))</formula>
    </cfRule>
  </conditionalFormatting>
  <conditionalFormatting sqref="C9:C12">
    <cfRule type="containsBlanks" dxfId="214" priority="377">
      <formula>LEN(TRIM(#REF!))=0</formula>
    </cfRule>
  </conditionalFormatting>
  <conditionalFormatting sqref="C13">
    <cfRule type="containsText" dxfId="213" priority="404" operator="containsText" text="NON">
      <formula>NOT(ISERROR(SEARCH("NON",C18)))</formula>
    </cfRule>
    <cfRule type="containsBlanks" dxfId="212" priority="402">
      <formula>LEN(TRIM(C18))=0</formula>
    </cfRule>
    <cfRule type="containsText" dxfId="211" priority="405" operator="containsText" text="OUI">
      <formula>NOT(ISERROR(SEARCH("OUI",C18)))</formula>
    </cfRule>
  </conditionalFormatting>
  <conditionalFormatting sqref="C14 C16">
    <cfRule type="containsBlanks" dxfId="210" priority="365">
      <formula>LEN(TRIM(C21))=0</formula>
    </cfRule>
  </conditionalFormatting>
  <conditionalFormatting sqref="C14:C16">
    <cfRule type="containsText" dxfId="209" priority="368" operator="containsText" text="OUI">
      <formula>NOT(ISERROR(SEARCH("OUI",C21)))</formula>
    </cfRule>
    <cfRule type="containsText" dxfId="208" priority="367" operator="containsText" text="NON">
      <formula>NOT(ISERROR(SEARCH("NON",C21)))</formula>
    </cfRule>
  </conditionalFormatting>
  <conditionalFormatting sqref="C16:C39">
    <cfRule type="containsBlanks" dxfId="207" priority="144">
      <formula>LEN(TRIM(C93))=0</formula>
    </cfRule>
  </conditionalFormatting>
  <conditionalFormatting sqref="C17">
    <cfRule type="containsBlanks" dxfId="206" priority="162">
      <formula>LEN(TRIM(C16))=0</formula>
    </cfRule>
  </conditionalFormatting>
  <conditionalFormatting sqref="C17:C20">
    <cfRule type="containsText" dxfId="205" priority="335" operator="containsText" text="OUI">
      <formula>NOT(ISERROR(SEARCH("OUI",C8)))</formula>
    </cfRule>
    <cfRule type="containsText" dxfId="204" priority="334" operator="containsText" text="NON">
      <formula>NOT(ISERROR(SEARCH("NON",C8)))</formula>
    </cfRule>
    <cfRule type="containsBlanks" dxfId="203" priority="333">
      <formula>LEN(TRIM(C8))=0</formula>
    </cfRule>
  </conditionalFormatting>
  <conditionalFormatting sqref="C18">
    <cfRule type="containsBlanks" dxfId="202" priority="355">
      <formula>LEN(TRIM(#REF!))=0</formula>
    </cfRule>
  </conditionalFormatting>
  <conditionalFormatting sqref="C20">
    <cfRule type="containsBlanks" dxfId="201" priority="163">
      <formula>LEN(TRIM(C41))=0</formula>
    </cfRule>
  </conditionalFormatting>
  <conditionalFormatting sqref="C21">
    <cfRule type="containsText" dxfId="200" priority="105" operator="containsText" text="OUI">
      <formula>NOT(ISERROR(SEARCH("OUI",C42)))</formula>
    </cfRule>
    <cfRule type="containsBlanks" dxfId="199" priority="107">
      <formula>LEN(TRIM(C42))=0</formula>
    </cfRule>
    <cfRule type="containsText" dxfId="198" priority="106" operator="containsText" text="NON">
      <formula>NOT(ISERROR(SEARCH("NON",C42)))</formula>
    </cfRule>
  </conditionalFormatting>
  <conditionalFormatting sqref="C22">
    <cfRule type="containsText" dxfId="197" priority="359" operator="containsText" text="OUI">
      <formula>NOT(ISERROR(SEARCH("OUI",#REF!)))</formula>
    </cfRule>
    <cfRule type="containsText" dxfId="196" priority="360" operator="containsText" text="NON">
      <formula>NOT(ISERROR(SEARCH("NON",#REF!)))</formula>
    </cfRule>
    <cfRule type="containsBlanks" dxfId="195" priority="361">
      <formula>LEN(TRIM(#REF!))=0</formula>
    </cfRule>
  </conditionalFormatting>
  <conditionalFormatting sqref="C23">
    <cfRule type="containsBlanks" dxfId="194" priority="213">
      <formula>LEN(TRIM(C43))=0</formula>
    </cfRule>
  </conditionalFormatting>
  <conditionalFormatting sqref="C23:C24">
    <cfRule type="containsText" dxfId="193" priority="274" operator="containsText" text="OUI">
      <formula>NOT(ISERROR(SEARCH("OUI",C17)))</formula>
    </cfRule>
    <cfRule type="containsText" dxfId="192" priority="270" operator="containsText" text="NON">
      <formula>NOT(ISERROR(SEARCH("NON",C17)))</formula>
    </cfRule>
    <cfRule type="containsBlanks" dxfId="191" priority="267">
      <formula>LEN(TRIM(C17))=0</formula>
    </cfRule>
  </conditionalFormatting>
  <conditionalFormatting sqref="C29:C33">
    <cfRule type="containsBlanks" dxfId="190" priority="336">
      <formula>LEN(TRIM(C8))=0</formula>
    </cfRule>
    <cfRule type="containsText" dxfId="189" priority="337" operator="containsText" text="NON">
      <formula>NOT(ISERROR(SEARCH("NON",C8)))</formula>
    </cfRule>
    <cfRule type="containsText" dxfId="188" priority="338" operator="containsText" text="OUI">
      <formula>NOT(ISERROR(SEARCH("OUI",C8)))</formula>
    </cfRule>
  </conditionalFormatting>
  <conditionalFormatting sqref="C34">
    <cfRule type="containsBlanks" dxfId="187" priority="342">
      <formula>LEN(TRIM(#REF!))=0</formula>
    </cfRule>
    <cfRule type="containsText" dxfId="186" priority="343" operator="containsText" text="NON">
      <formula>NOT(ISERROR(SEARCH("NON",#REF!)))</formula>
    </cfRule>
    <cfRule type="containsText" dxfId="185" priority="344" operator="containsText" text="OUI">
      <formula>NOT(ISERROR(SEARCH("OUI",#REF!)))</formula>
    </cfRule>
  </conditionalFormatting>
  <conditionalFormatting sqref="C35:C39">
    <cfRule type="containsBlanks" dxfId="184" priority="362">
      <formula>LEN(TRIM(C17))=0</formula>
    </cfRule>
    <cfRule type="containsText" dxfId="183" priority="363" operator="containsText" text="NON">
      <formula>NOT(ISERROR(SEARCH("NON",C17)))</formula>
    </cfRule>
    <cfRule type="containsText" dxfId="182" priority="364" operator="containsText" text="OUI">
      <formula>NOT(ISERROR(SEARCH("OUI",C17)))</formula>
    </cfRule>
  </conditionalFormatting>
  <conditionalFormatting sqref="C40:C42">
    <cfRule type="containsText" dxfId="181" priority="277" operator="containsText" text="OUI">
      <formula>NOT(ISERROR(SEARCH("OUI",C8)))</formula>
    </cfRule>
    <cfRule type="containsText" dxfId="180" priority="273" operator="containsText" text="NON">
      <formula>NOT(ISERROR(SEARCH("NON",C8)))</formula>
    </cfRule>
  </conditionalFormatting>
  <conditionalFormatting sqref="D3:E48">
    <cfRule type="cellIs" dxfId="179" priority="2" operator="equal">
      <formula>"Oui papier"</formula>
    </cfRule>
    <cfRule type="cellIs" dxfId="178" priority="3" operator="equal">
      <formula>"Oui informatique (saisie manuelle)"</formula>
    </cfRule>
    <cfRule type="cellIs" dxfId="177" priority="4" operator="equal">
      <formula>"Oui informatique (saisie automatique)"</formula>
    </cfRule>
    <cfRule type="cellIs" dxfId="176" priority="1" operator="equal">
      <formula>"Non"</formula>
    </cfRule>
  </conditionalFormatting>
  <conditionalFormatting sqref="F1">
    <cfRule type="containsText" dxfId="175" priority="174" operator="containsText" text="Entretien">
      <formula>NOT(ISERROR(SEARCH("Entretien",E1)))</formula>
    </cfRule>
    <cfRule type="containsText" dxfId="174" priority="173" operator="containsText" text="Observation">
      <formula>NOT(ISERROR(SEARCH("Observation",E1)))</formula>
    </cfRule>
  </conditionalFormatting>
  <pageMargins left="0.25" right="0.25" top="0.75" bottom="0.75" header="0.3" footer="0.3"/>
  <pageSetup paperSize="8" scale="94" fitToHeight="0" orientation="landscape" r:id="rId1"/>
  <headerFooter>
    <oddFooter>&amp;CMise en oeuvre du management de la qualité du circuit des DMI - Enregistrement des données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Liste!$D$2:$D$5</xm:f>
          </x14:formula1>
          <xm:sqref>D3:E48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8">
    <tabColor rgb="FF00B0F0"/>
    <pageSetUpPr fitToPage="1"/>
  </sheetPr>
  <dimension ref="A1:J36"/>
  <sheetViews>
    <sheetView showGridLines="0" showRowColHeaders="0" topLeftCell="D1" zoomScaleNormal="100" workbookViewId="0">
      <pane ySplit="1" topLeftCell="A26" activePane="bottomLeft" state="frozen"/>
      <selection pane="bottomLeft" activeCell="F4" sqref="F4"/>
    </sheetView>
  </sheetViews>
  <sheetFormatPr baseColWidth="10" defaultColWidth="11.42578125" defaultRowHeight="15" x14ac:dyDescent="0.2"/>
  <cols>
    <col min="1" max="1" width="29.5703125" style="136" customWidth="1"/>
    <col min="2" max="2" width="34.140625" style="143" bestFit="1" customWidth="1"/>
    <col min="3" max="3" width="25.28515625" style="144" bestFit="1" customWidth="1"/>
    <col min="4" max="4" width="16.28515625" style="136" bestFit="1" customWidth="1"/>
    <col min="5" max="5" width="57.7109375" style="136" customWidth="1"/>
    <col min="6" max="6" width="14.85546875" style="309" bestFit="1" customWidth="1"/>
    <col min="7" max="7" width="12.85546875" style="136" hidden="1" customWidth="1"/>
    <col min="8" max="8" width="36.42578125" style="136" bestFit="1" customWidth="1"/>
    <col min="9" max="9" width="84.140625" style="136" customWidth="1"/>
    <col min="10" max="10" width="54.42578125" style="136" bestFit="1" customWidth="1"/>
    <col min="11" max="16384" width="11.42578125" style="136"/>
  </cols>
  <sheetData>
    <row r="1" spans="1:10" s="287" customFormat="1" ht="36" x14ac:dyDescent="0.2">
      <c r="A1" s="285" t="s">
        <v>84</v>
      </c>
      <c r="B1" s="285" t="s">
        <v>429</v>
      </c>
      <c r="C1" s="285" t="s">
        <v>81</v>
      </c>
      <c r="D1" s="285" t="s">
        <v>433</v>
      </c>
      <c r="E1" s="285" t="s">
        <v>430</v>
      </c>
      <c r="F1" s="285" t="s">
        <v>635</v>
      </c>
      <c r="G1" s="285" t="s">
        <v>431</v>
      </c>
      <c r="H1" s="285" t="s">
        <v>24</v>
      </c>
      <c r="I1" s="285" t="s">
        <v>714</v>
      </c>
      <c r="J1" s="286" t="s">
        <v>436</v>
      </c>
    </row>
    <row r="2" spans="1:10" ht="56.25" x14ac:dyDescent="0.2">
      <c r="A2" s="41" t="s">
        <v>581</v>
      </c>
      <c r="B2" s="283" t="s">
        <v>478</v>
      </c>
      <c r="C2" s="273" t="s">
        <v>150</v>
      </c>
      <c r="D2" s="281" t="s">
        <v>28</v>
      </c>
      <c r="E2" s="282" t="s">
        <v>440</v>
      </c>
      <c r="F2" s="363"/>
      <c r="G2" s="368" t="str">
        <f>IF(F2="Oui",1,IF(F2="Non",0,IF(F2="En cours",0.5,IF(F2="Non applicable",0,""))))</f>
        <v/>
      </c>
      <c r="H2" s="362"/>
      <c r="I2" s="41" t="s">
        <v>705</v>
      </c>
      <c r="J2" s="393"/>
    </row>
    <row r="3" spans="1:10" ht="63.75" x14ac:dyDescent="0.2">
      <c r="A3" s="41" t="s">
        <v>587</v>
      </c>
      <c r="B3" s="283" t="s">
        <v>478</v>
      </c>
      <c r="C3" s="273" t="s">
        <v>150</v>
      </c>
      <c r="D3" s="281" t="s">
        <v>432</v>
      </c>
      <c r="E3" s="282" t="s">
        <v>442</v>
      </c>
      <c r="F3" s="363"/>
      <c r="G3" s="368" t="str">
        <f t="shared" ref="G3:G28" si="0">IF(F3="Oui",1,IF(F3="Non",0,IF(F3="En cours",0.5,IF(F3="Non applicable",0,""))))</f>
        <v/>
      </c>
      <c r="H3" s="362"/>
      <c r="I3" s="41" t="s">
        <v>441</v>
      </c>
      <c r="J3" s="393"/>
    </row>
    <row r="4" spans="1:10" ht="135" x14ac:dyDescent="0.2">
      <c r="A4" s="41" t="s">
        <v>582</v>
      </c>
      <c r="B4" s="283" t="s">
        <v>478</v>
      </c>
      <c r="C4" s="273" t="s">
        <v>150</v>
      </c>
      <c r="D4" s="281" t="s">
        <v>30</v>
      </c>
      <c r="E4" s="282" t="s">
        <v>557</v>
      </c>
      <c r="F4" s="363"/>
      <c r="G4" s="368" t="str">
        <f t="shared" si="0"/>
        <v/>
      </c>
      <c r="H4" s="362"/>
      <c r="I4" s="41" t="s">
        <v>583</v>
      </c>
      <c r="J4" s="393"/>
    </row>
    <row r="5" spans="1:10" ht="51" x14ac:dyDescent="0.2">
      <c r="A5" s="41" t="s">
        <v>447</v>
      </c>
      <c r="B5" s="283" t="s">
        <v>478</v>
      </c>
      <c r="C5" s="273" t="s">
        <v>150</v>
      </c>
      <c r="D5" s="281" t="s">
        <v>33</v>
      </c>
      <c r="E5" s="282" t="s">
        <v>448</v>
      </c>
      <c r="F5" s="363"/>
      <c r="G5" s="368" t="str">
        <f t="shared" si="0"/>
        <v/>
      </c>
      <c r="H5" s="362"/>
      <c r="I5" s="41" t="s">
        <v>588</v>
      </c>
      <c r="J5" s="393"/>
    </row>
    <row r="6" spans="1:10" ht="51" x14ac:dyDescent="0.2">
      <c r="A6" s="41" t="s">
        <v>584</v>
      </c>
      <c r="B6" s="283" t="s">
        <v>478</v>
      </c>
      <c r="C6" s="273" t="s">
        <v>150</v>
      </c>
      <c r="D6" s="281" t="s">
        <v>35</v>
      </c>
      <c r="E6" s="282" t="s">
        <v>439</v>
      </c>
      <c r="F6" s="363"/>
      <c r="G6" s="368" t="str">
        <f t="shared" si="0"/>
        <v/>
      </c>
      <c r="H6" s="362"/>
      <c r="I6" s="41" t="s">
        <v>559</v>
      </c>
      <c r="J6" s="393"/>
    </row>
    <row r="7" spans="1:10" ht="67.5" x14ac:dyDescent="0.2">
      <c r="A7" s="41" t="s">
        <v>585</v>
      </c>
      <c r="B7" s="283" t="s">
        <v>478</v>
      </c>
      <c r="C7" s="273" t="s">
        <v>150</v>
      </c>
      <c r="D7" s="281" t="s">
        <v>37</v>
      </c>
      <c r="E7" s="282" t="s">
        <v>817</v>
      </c>
      <c r="F7" s="363"/>
      <c r="G7" s="368" t="str">
        <f t="shared" si="0"/>
        <v/>
      </c>
      <c r="H7" s="362"/>
      <c r="I7" s="41" t="s">
        <v>560</v>
      </c>
      <c r="J7" s="393"/>
    </row>
    <row r="8" spans="1:10" ht="51" x14ac:dyDescent="0.2">
      <c r="A8" s="41" t="s">
        <v>125</v>
      </c>
      <c r="B8" s="284" t="s">
        <v>478</v>
      </c>
      <c r="C8" s="273" t="s">
        <v>150</v>
      </c>
      <c r="D8" s="281" t="s">
        <v>38</v>
      </c>
      <c r="E8" s="276" t="s">
        <v>818</v>
      </c>
      <c r="F8" s="363"/>
      <c r="G8" s="368" t="str">
        <f t="shared" si="0"/>
        <v/>
      </c>
      <c r="H8" s="392"/>
      <c r="I8" s="49"/>
      <c r="J8" s="393"/>
    </row>
    <row r="9" spans="1:10" ht="51" x14ac:dyDescent="0.2">
      <c r="A9" s="41" t="s">
        <v>125</v>
      </c>
      <c r="B9" s="284" t="s">
        <v>478</v>
      </c>
      <c r="C9" s="44" t="s">
        <v>150</v>
      </c>
      <c r="D9" s="281" t="s">
        <v>39</v>
      </c>
      <c r="E9" s="276" t="s">
        <v>456</v>
      </c>
      <c r="F9" s="363"/>
      <c r="G9" s="368" t="str">
        <f t="shared" si="0"/>
        <v/>
      </c>
      <c r="H9" s="392"/>
      <c r="I9" s="49"/>
      <c r="J9" s="393"/>
    </row>
    <row r="10" spans="1:10" ht="38.25" x14ac:dyDescent="0.2">
      <c r="A10" s="41" t="s">
        <v>125</v>
      </c>
      <c r="B10" s="283" t="s">
        <v>478</v>
      </c>
      <c r="C10" s="273" t="s">
        <v>150</v>
      </c>
      <c r="D10" s="281" t="s">
        <v>42</v>
      </c>
      <c r="E10" s="282" t="s">
        <v>701</v>
      </c>
      <c r="F10" s="363"/>
      <c r="G10" s="368" t="str">
        <f t="shared" si="0"/>
        <v/>
      </c>
      <c r="H10" s="392"/>
      <c r="I10" s="41" t="s">
        <v>558</v>
      </c>
      <c r="J10" s="393"/>
    </row>
    <row r="11" spans="1:10" ht="123.75" x14ac:dyDescent="0.2">
      <c r="A11" s="41" t="s">
        <v>125</v>
      </c>
      <c r="B11" s="283" t="s">
        <v>707</v>
      </c>
      <c r="C11" s="273" t="s">
        <v>150</v>
      </c>
      <c r="D11" s="281" t="s">
        <v>44</v>
      </c>
      <c r="E11" s="282" t="s">
        <v>444</v>
      </c>
      <c r="F11" s="363"/>
      <c r="G11" s="368" t="str">
        <f t="shared" si="0"/>
        <v/>
      </c>
      <c r="H11" s="362"/>
      <c r="I11" s="41" t="s">
        <v>586</v>
      </c>
      <c r="J11" s="393"/>
    </row>
    <row r="12" spans="1:10" ht="63.75" x14ac:dyDescent="0.2">
      <c r="A12" s="41" t="s">
        <v>589</v>
      </c>
      <c r="B12" s="283" t="s">
        <v>706</v>
      </c>
      <c r="C12" s="44" t="s">
        <v>150</v>
      </c>
      <c r="D12" s="281" t="s">
        <v>47</v>
      </c>
      <c r="E12" s="282" t="s">
        <v>438</v>
      </c>
      <c r="F12" s="363"/>
      <c r="G12" s="368" t="str">
        <f t="shared" si="0"/>
        <v/>
      </c>
      <c r="H12" s="362"/>
      <c r="I12" s="41" t="s">
        <v>590</v>
      </c>
      <c r="J12" s="393"/>
    </row>
    <row r="13" spans="1:10" ht="51" x14ac:dyDescent="0.2">
      <c r="A13" s="41" t="s">
        <v>125</v>
      </c>
      <c r="B13" s="283" t="s">
        <v>706</v>
      </c>
      <c r="C13" s="44" t="s">
        <v>150</v>
      </c>
      <c r="D13" s="281" t="s">
        <v>48</v>
      </c>
      <c r="E13" s="282" t="s">
        <v>450</v>
      </c>
      <c r="F13" s="363"/>
      <c r="G13" s="368" t="str">
        <f t="shared" si="0"/>
        <v/>
      </c>
      <c r="H13" s="362"/>
      <c r="I13" s="41" t="s">
        <v>591</v>
      </c>
      <c r="J13" s="393"/>
    </row>
    <row r="14" spans="1:10" ht="51" x14ac:dyDescent="0.2">
      <c r="A14" s="41" t="s">
        <v>125</v>
      </c>
      <c r="B14" s="283" t="s">
        <v>706</v>
      </c>
      <c r="C14" s="44" t="s">
        <v>150</v>
      </c>
      <c r="D14" s="281" t="s">
        <v>50</v>
      </c>
      <c r="E14" s="282" t="s">
        <v>702</v>
      </c>
      <c r="F14" s="363"/>
      <c r="G14" s="368" t="str">
        <f t="shared" si="0"/>
        <v/>
      </c>
      <c r="H14" s="362"/>
      <c r="I14" s="41" t="s">
        <v>592</v>
      </c>
      <c r="J14" s="393"/>
    </row>
    <row r="15" spans="1:10" ht="67.5" x14ac:dyDescent="0.2">
      <c r="A15" s="41" t="s">
        <v>125</v>
      </c>
      <c r="B15" s="283" t="s">
        <v>706</v>
      </c>
      <c r="C15" s="44" t="s">
        <v>150</v>
      </c>
      <c r="D15" s="281" t="s">
        <v>52</v>
      </c>
      <c r="E15" s="282" t="s">
        <v>703</v>
      </c>
      <c r="F15" s="363"/>
      <c r="G15" s="368" t="str">
        <f t="shared" si="0"/>
        <v/>
      </c>
      <c r="H15" s="362"/>
      <c r="I15" s="41" t="s">
        <v>594</v>
      </c>
      <c r="J15" s="393"/>
    </row>
    <row r="16" spans="1:10" ht="67.5" x14ac:dyDescent="0.2">
      <c r="A16" s="41" t="s">
        <v>125</v>
      </c>
      <c r="B16" s="283" t="s">
        <v>706</v>
      </c>
      <c r="C16" s="44" t="s">
        <v>150</v>
      </c>
      <c r="D16" s="281" t="s">
        <v>53</v>
      </c>
      <c r="E16" s="282" t="s">
        <v>704</v>
      </c>
      <c r="F16" s="363"/>
      <c r="G16" s="368" t="str">
        <f t="shared" si="0"/>
        <v/>
      </c>
      <c r="H16" s="362"/>
      <c r="I16" s="41" t="s">
        <v>593</v>
      </c>
      <c r="J16" s="393"/>
    </row>
    <row r="17" spans="1:10" ht="51" x14ac:dyDescent="0.2">
      <c r="A17" s="41" t="s">
        <v>107</v>
      </c>
      <c r="B17" s="283" t="s">
        <v>478</v>
      </c>
      <c r="C17" s="273" t="s">
        <v>150</v>
      </c>
      <c r="D17" s="281" t="s">
        <v>55</v>
      </c>
      <c r="E17" s="282" t="s">
        <v>443</v>
      </c>
      <c r="F17" s="363"/>
      <c r="G17" s="368" t="str">
        <f t="shared" si="0"/>
        <v/>
      </c>
      <c r="H17" s="362"/>
      <c r="I17" s="41" t="s">
        <v>561</v>
      </c>
      <c r="J17" s="393"/>
    </row>
    <row r="18" spans="1:10" ht="51" x14ac:dyDescent="0.2">
      <c r="A18" s="41" t="s">
        <v>595</v>
      </c>
      <c r="B18" s="283" t="s">
        <v>478</v>
      </c>
      <c r="C18" s="44" t="s">
        <v>150</v>
      </c>
      <c r="D18" s="281" t="s">
        <v>57</v>
      </c>
      <c r="E18" s="282" t="s">
        <v>372</v>
      </c>
      <c r="F18" s="363"/>
      <c r="G18" s="368" t="str">
        <f t="shared" si="0"/>
        <v/>
      </c>
      <c r="H18" s="362"/>
      <c r="I18" s="41" t="s">
        <v>562</v>
      </c>
      <c r="J18" s="393"/>
    </row>
    <row r="19" spans="1:10" ht="63.75" x14ac:dyDescent="0.2">
      <c r="A19" s="41" t="s">
        <v>596</v>
      </c>
      <c r="B19" s="283" t="s">
        <v>707</v>
      </c>
      <c r="C19" s="44" t="s">
        <v>150</v>
      </c>
      <c r="D19" s="281" t="s">
        <v>60</v>
      </c>
      <c r="E19" s="282" t="s">
        <v>449</v>
      </c>
      <c r="F19" s="363"/>
      <c r="G19" s="368" t="str">
        <f t="shared" si="0"/>
        <v/>
      </c>
      <c r="H19" s="362"/>
      <c r="I19" s="41" t="s">
        <v>563</v>
      </c>
      <c r="J19" s="393"/>
    </row>
    <row r="20" spans="1:10" ht="67.5" x14ac:dyDescent="0.2">
      <c r="A20" s="41" t="s">
        <v>597</v>
      </c>
      <c r="B20" s="283" t="s">
        <v>707</v>
      </c>
      <c r="C20" s="44" t="s">
        <v>150</v>
      </c>
      <c r="D20" s="281" t="s">
        <v>63</v>
      </c>
      <c r="E20" s="282" t="s">
        <v>537</v>
      </c>
      <c r="F20" s="363"/>
      <c r="G20" s="368" t="str">
        <f t="shared" si="0"/>
        <v/>
      </c>
      <c r="H20" s="362"/>
      <c r="I20" s="41" t="s">
        <v>567</v>
      </c>
      <c r="J20" s="393"/>
    </row>
    <row r="21" spans="1:10" ht="38.25" x14ac:dyDescent="0.2">
      <c r="A21" s="41" t="s">
        <v>598</v>
      </c>
      <c r="B21" s="283" t="s">
        <v>707</v>
      </c>
      <c r="C21" s="44" t="s">
        <v>150</v>
      </c>
      <c r="D21" s="281" t="s">
        <v>451</v>
      </c>
      <c r="E21" s="282" t="s">
        <v>446</v>
      </c>
      <c r="F21" s="363"/>
      <c r="G21" s="368" t="str">
        <f t="shared" si="0"/>
        <v/>
      </c>
      <c r="H21" s="362"/>
      <c r="I21" s="41" t="s">
        <v>445</v>
      </c>
      <c r="J21" s="393"/>
    </row>
    <row r="22" spans="1:10" ht="25.5" x14ac:dyDescent="0.2">
      <c r="A22" s="41" t="s">
        <v>599</v>
      </c>
      <c r="B22" s="283" t="s">
        <v>707</v>
      </c>
      <c r="C22" s="44" t="s">
        <v>150</v>
      </c>
      <c r="D22" s="281" t="s">
        <v>452</v>
      </c>
      <c r="E22" s="282" t="s">
        <v>538</v>
      </c>
      <c r="F22" s="363"/>
      <c r="G22" s="368" t="str">
        <f t="shared" si="0"/>
        <v/>
      </c>
      <c r="H22" s="362"/>
      <c r="I22" s="41" t="s">
        <v>564</v>
      </c>
      <c r="J22" s="393"/>
    </row>
    <row r="23" spans="1:10" ht="33.75" x14ac:dyDescent="0.2">
      <c r="A23" s="41" t="s">
        <v>601</v>
      </c>
      <c r="B23" s="283" t="s">
        <v>707</v>
      </c>
      <c r="C23" s="44" t="s">
        <v>150</v>
      </c>
      <c r="D23" s="281" t="s">
        <v>453</v>
      </c>
      <c r="E23" s="282" t="s">
        <v>539</v>
      </c>
      <c r="F23" s="363"/>
      <c r="G23" s="368" t="str">
        <f t="shared" si="0"/>
        <v/>
      </c>
      <c r="H23" s="362"/>
      <c r="I23" s="41" t="s">
        <v>600</v>
      </c>
      <c r="J23" s="393"/>
    </row>
    <row r="24" spans="1:10" ht="25.5" x14ac:dyDescent="0.2">
      <c r="A24" s="41" t="s">
        <v>225</v>
      </c>
      <c r="B24" s="283" t="s">
        <v>707</v>
      </c>
      <c r="C24" s="273" t="s">
        <v>150</v>
      </c>
      <c r="D24" s="281" t="s">
        <v>454</v>
      </c>
      <c r="E24" s="276" t="s">
        <v>540</v>
      </c>
      <c r="F24" s="363"/>
      <c r="G24" s="368" t="str">
        <f t="shared" si="0"/>
        <v/>
      </c>
      <c r="H24" s="362"/>
      <c r="I24" s="41" t="s">
        <v>602</v>
      </c>
      <c r="J24" s="394"/>
    </row>
    <row r="25" spans="1:10" ht="90" x14ac:dyDescent="0.2">
      <c r="A25" s="41" t="s">
        <v>282</v>
      </c>
      <c r="B25" s="283" t="s">
        <v>123</v>
      </c>
      <c r="C25" s="44" t="s">
        <v>150</v>
      </c>
      <c r="D25" s="281" t="s">
        <v>720</v>
      </c>
      <c r="E25" s="276" t="s">
        <v>280</v>
      </c>
      <c r="F25" s="363"/>
      <c r="G25" s="368" t="str">
        <f t="shared" si="0"/>
        <v/>
      </c>
      <c r="H25" s="362"/>
      <c r="I25" s="41" t="s">
        <v>398</v>
      </c>
      <c r="J25" s="394"/>
    </row>
    <row r="26" spans="1:10" ht="25.5" x14ac:dyDescent="0.2">
      <c r="A26" s="41" t="s">
        <v>284</v>
      </c>
      <c r="B26" s="283" t="s">
        <v>123</v>
      </c>
      <c r="C26" s="44" t="s">
        <v>171</v>
      </c>
      <c r="D26" s="281" t="s">
        <v>721</v>
      </c>
      <c r="E26" s="276" t="s">
        <v>819</v>
      </c>
      <c r="F26" s="363"/>
      <c r="G26" s="368" t="str">
        <f t="shared" si="0"/>
        <v/>
      </c>
      <c r="H26" s="362"/>
      <c r="I26" s="41"/>
      <c r="J26" s="394"/>
    </row>
    <row r="27" spans="1:10" ht="56.25" x14ac:dyDescent="0.2">
      <c r="A27" s="41" t="s">
        <v>287</v>
      </c>
      <c r="B27" s="283" t="s">
        <v>123</v>
      </c>
      <c r="C27" s="44" t="s">
        <v>171</v>
      </c>
      <c r="D27" s="281" t="s">
        <v>722</v>
      </c>
      <c r="E27" s="276" t="s">
        <v>820</v>
      </c>
      <c r="F27" s="363"/>
      <c r="G27" s="368" t="str">
        <f t="shared" si="0"/>
        <v/>
      </c>
      <c r="H27" s="362"/>
      <c r="I27" s="41" t="s">
        <v>286</v>
      </c>
      <c r="J27" s="394"/>
    </row>
    <row r="28" spans="1:10" ht="33.75" x14ac:dyDescent="0.2">
      <c r="A28" s="41" t="s">
        <v>658</v>
      </c>
      <c r="B28" s="283" t="s">
        <v>123</v>
      </c>
      <c r="C28" s="273" t="s">
        <v>150</v>
      </c>
      <c r="D28" s="281" t="s">
        <v>723</v>
      </c>
      <c r="E28" s="276" t="s">
        <v>821</v>
      </c>
      <c r="F28" s="363"/>
      <c r="G28" s="368" t="str">
        <f t="shared" si="0"/>
        <v/>
      </c>
      <c r="H28" s="362"/>
      <c r="I28" s="41"/>
      <c r="J28" s="394"/>
    </row>
    <row r="29" spans="1:10" ht="15.75" x14ac:dyDescent="0.2">
      <c r="E29" s="183"/>
      <c r="G29" s="142"/>
      <c r="H29" s="142"/>
      <c r="I29" s="142"/>
      <c r="J29" s="145"/>
    </row>
    <row r="30" spans="1:10" ht="15.75" x14ac:dyDescent="0.2">
      <c r="E30" s="183"/>
      <c r="G30" s="142"/>
      <c r="H30" s="142"/>
      <c r="I30" s="142"/>
      <c r="J30" s="145"/>
    </row>
    <row r="31" spans="1:10" ht="15.75" x14ac:dyDescent="0.2">
      <c r="E31" s="183"/>
      <c r="G31" s="142"/>
      <c r="H31" s="142"/>
      <c r="I31" s="142"/>
      <c r="J31" s="145"/>
    </row>
    <row r="32" spans="1:10" ht="15.75" x14ac:dyDescent="0.2">
      <c r="E32" s="449"/>
      <c r="F32" s="449"/>
      <c r="G32" s="449"/>
      <c r="H32" s="449"/>
      <c r="I32" s="449"/>
      <c r="J32" s="449"/>
    </row>
    <row r="33" spans="5:10" ht="15.75" x14ac:dyDescent="0.2">
      <c r="E33" s="183"/>
      <c r="G33" s="142"/>
      <c r="H33" s="142"/>
      <c r="I33" s="142"/>
      <c r="J33" s="145"/>
    </row>
    <row r="34" spans="5:10" ht="15.75" x14ac:dyDescent="0.2">
      <c r="E34" s="183"/>
      <c r="G34" s="142"/>
      <c r="H34" s="142"/>
      <c r="I34" s="142"/>
      <c r="J34" s="145"/>
    </row>
    <row r="35" spans="5:10" ht="15.75" x14ac:dyDescent="0.2">
      <c r="E35" s="183"/>
      <c r="G35" s="142"/>
      <c r="H35" s="142"/>
      <c r="I35" s="142"/>
      <c r="J35" s="145"/>
    </row>
    <row r="36" spans="5:10" ht="15.75" x14ac:dyDescent="0.2">
      <c r="E36" s="183"/>
      <c r="G36" s="142"/>
      <c r="H36" s="142"/>
      <c r="I36" s="142"/>
      <c r="J36" s="145"/>
    </row>
  </sheetData>
  <sheetProtection algorithmName="SHA-512" hashValue="gYU/94JEH2qMqGsLoddk5+9QDhu4i9xPUYMEfbA1J6B58CQiQ3JnZCWM2hAjYwlgK67rat5QVvygvbSdEvYz0A==" saltValue="Zde7E4gjS8sK4riumQjfbA==" spinCount="100000" sheet="1" objects="1" scenarios="1"/>
  <protectedRanges>
    <protectedRange sqref="F2 F8:F10" name="Plage3"/>
    <protectedRange sqref="F3 F7 F12 F22:F23" name="Plage2"/>
    <protectedRange sqref="F2 F4:F6 F11 F13:F21 F24:F28" name="Plage1"/>
  </protectedRanges>
  <mergeCells count="1">
    <mergeCell ref="E32:J32"/>
  </mergeCells>
  <phoneticPr fontId="34" type="noConversion"/>
  <conditionalFormatting sqref="E2:E28">
    <cfRule type="containsText" dxfId="173" priority="8" operator="containsText" text="OUI">
      <formula>NOT(ISERROR(SEARCH("OUI",E2)))</formula>
    </cfRule>
    <cfRule type="containsText" dxfId="172" priority="9" operator="containsText" text="NON">
      <formula>NOT(ISERROR(SEARCH("NON",E2)))</formula>
    </cfRule>
    <cfRule type="containsBlanks" dxfId="171" priority="10">
      <formula>LEN(TRIM(E2))=0</formula>
    </cfRule>
  </conditionalFormatting>
  <conditionalFormatting sqref="E29:E1048576">
    <cfRule type="containsText" dxfId="170" priority="68" operator="containsText" text="Observation">
      <formula>NOT(ISERROR(SEARCH("Observation",E29)))</formula>
    </cfRule>
    <cfRule type="containsText" dxfId="169" priority="69" operator="containsText" text="Entretien">
      <formula>NOT(ISERROR(SEARCH("Entretien",E29)))</formula>
    </cfRule>
  </conditionalFormatting>
  <conditionalFormatting sqref="F2:F28">
    <cfRule type="containsText" dxfId="168" priority="1" operator="containsText" text="Non applicable">
      <formula>NOT(ISERROR(SEARCH("Non applicable",F2)))</formula>
    </cfRule>
    <cfRule type="containsText" dxfId="167" priority="2" operator="containsText" text="En cours">
      <formula>NOT(ISERROR(SEARCH("En cours",F2)))</formula>
    </cfRule>
    <cfRule type="cellIs" dxfId="166" priority="18" operator="equal">
      <formula>"Oui"</formula>
    </cfRule>
    <cfRule type="cellIs" dxfId="165" priority="19" operator="equal">
      <formula>"Non"</formula>
    </cfRule>
  </conditionalFormatting>
  <conditionalFormatting sqref="G1:H1">
    <cfRule type="containsText" dxfId="164" priority="62" operator="containsText" text="Observation">
      <formula>NOT(ISERROR(SEARCH("Observation",G1)))</formula>
    </cfRule>
    <cfRule type="containsText" dxfId="163" priority="63" operator="containsText" text="Entretien">
      <formula>NOT(ISERROR(SEARCH("Entretien",G1)))</formula>
    </cfRule>
  </conditionalFormatting>
  <pageMargins left="0.25" right="0.25" top="0.75" bottom="0.75" header="0.3" footer="0.3"/>
  <pageSetup paperSize="8" scale="59" fitToHeight="0" orientation="landscape" r:id="rId1"/>
  <headerFooter>
    <oddFooter>&amp;CMise en oeuvre du management de la qualité du circuit des DMI - Encadrement-Instances</oddFooter>
  </headerFooter>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700-000000000000}">
          <x14:formula1>
            <xm:f>Liste!$G$2:$G$3</xm:f>
          </x14:formula1>
          <xm:sqref>F2 F4:F6 F11 F13:F21 F24:F28</xm:sqref>
        </x14:dataValidation>
        <x14:dataValidation type="list" allowBlank="1" showInputMessage="1" showErrorMessage="1" xr:uid="{00000000-0002-0000-0700-000001000000}">
          <x14:formula1>
            <xm:f>Liste!$M$2:$M$4</xm:f>
          </x14:formula1>
          <xm:sqref>F22:F23 F12 F7 F3</xm:sqref>
        </x14:dataValidation>
        <x14:dataValidation type="list" allowBlank="1" showInputMessage="1" showErrorMessage="1" xr:uid="{00000000-0002-0000-0700-000002000000}">
          <x14:formula1>
            <xm:f>Liste!$J$2:$J$4</xm:f>
          </x14:formula1>
          <xm:sqref>F8:F10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9">
    <tabColor rgb="FF00B0F0"/>
    <pageSetUpPr fitToPage="1"/>
  </sheetPr>
  <dimension ref="A1:U61"/>
  <sheetViews>
    <sheetView showGridLines="0" zoomScaleNormal="100" workbookViewId="0">
      <pane ySplit="1" topLeftCell="A23" activePane="bottomLeft" state="frozen"/>
      <selection activeCell="E1" sqref="E1"/>
      <selection pane="bottomLeft" activeCell="F16" sqref="F16"/>
    </sheetView>
  </sheetViews>
  <sheetFormatPr baseColWidth="10" defaultColWidth="11.42578125" defaultRowHeight="15" x14ac:dyDescent="0.2"/>
  <cols>
    <col min="1" max="1" width="35.7109375" style="184" bestFit="1" customWidth="1"/>
    <col min="2" max="2" width="34.140625" style="187" bestFit="1" customWidth="1"/>
    <col min="3" max="3" width="25.28515625" style="186" bestFit="1" customWidth="1"/>
    <col min="4" max="4" width="17.140625" style="184" bestFit="1" customWidth="1"/>
    <col min="5" max="5" width="120.42578125" style="184" bestFit="1" customWidth="1"/>
    <col min="6" max="6" width="17.5703125" style="300" bestFit="1" customWidth="1"/>
    <col min="7" max="7" width="21" style="184" customWidth="1"/>
    <col min="8" max="8" width="36.42578125" style="184" bestFit="1" customWidth="1"/>
    <col min="9" max="9" width="80.28515625" style="184" customWidth="1"/>
    <col min="10" max="10" width="40.42578125" style="184" bestFit="1" customWidth="1"/>
    <col min="11" max="16384" width="11.42578125" style="184"/>
  </cols>
  <sheetData>
    <row r="1" spans="1:20" s="290" customFormat="1" ht="36" x14ac:dyDescent="0.2">
      <c r="A1" s="288" t="s">
        <v>84</v>
      </c>
      <c r="B1" s="288" t="s">
        <v>429</v>
      </c>
      <c r="C1" s="288" t="s">
        <v>81</v>
      </c>
      <c r="D1" s="288" t="s">
        <v>433</v>
      </c>
      <c r="E1" s="288" t="s">
        <v>430</v>
      </c>
      <c r="F1" s="288" t="s">
        <v>635</v>
      </c>
      <c r="G1" s="288" t="s">
        <v>431</v>
      </c>
      <c r="H1" s="288" t="s">
        <v>24</v>
      </c>
      <c r="I1" s="288" t="s">
        <v>714</v>
      </c>
      <c r="J1" s="289" t="s">
        <v>436</v>
      </c>
    </row>
    <row r="2" spans="1:20" ht="33.75" x14ac:dyDescent="0.2">
      <c r="A2" s="41" t="s">
        <v>613</v>
      </c>
      <c r="B2" s="283" t="s">
        <v>707</v>
      </c>
      <c r="C2" s="273" t="s">
        <v>150</v>
      </c>
      <c r="D2" s="268" t="s">
        <v>86</v>
      </c>
      <c r="E2" s="275" t="s">
        <v>551</v>
      </c>
      <c r="F2" s="363"/>
      <c r="G2" s="368" t="str">
        <f>IF(F2="Oui",1,IF(F2="Non",0,IF(F2="Oui partiellement",0.5,IF(F2="Non applicable",0,""))))</f>
        <v/>
      </c>
      <c r="H2" s="393"/>
      <c r="I2" s="41" t="s">
        <v>603</v>
      </c>
      <c r="J2" s="378"/>
      <c r="K2" s="191"/>
      <c r="L2" s="191"/>
      <c r="M2" s="191"/>
      <c r="N2" s="191"/>
      <c r="O2" s="191"/>
      <c r="P2" s="191"/>
      <c r="Q2" s="191"/>
      <c r="R2" s="191"/>
      <c r="S2" s="191"/>
    </row>
    <row r="3" spans="1:20" ht="135" x14ac:dyDescent="0.2">
      <c r="A3" s="41" t="s">
        <v>125</v>
      </c>
      <c r="B3" s="283" t="s">
        <v>707</v>
      </c>
      <c r="C3" s="273" t="s">
        <v>150</v>
      </c>
      <c r="D3" s="268" t="s">
        <v>90</v>
      </c>
      <c r="E3" s="275" t="s">
        <v>459</v>
      </c>
      <c r="F3" s="363"/>
      <c r="G3" s="368" t="str">
        <f>IF(F3="Oui",1,IF(F3="Non",0,IF(F3="Oui partiellement",0.5,IF(F3="Non applicable",0,""))))</f>
        <v/>
      </c>
      <c r="H3" s="378"/>
      <c r="I3" s="41" t="s">
        <v>159</v>
      </c>
      <c r="J3" s="378"/>
      <c r="K3" s="191"/>
      <c r="L3" s="191"/>
      <c r="M3" s="191"/>
      <c r="N3" s="191"/>
      <c r="O3" s="191"/>
      <c r="P3" s="191"/>
      <c r="Q3" s="191"/>
      <c r="R3" s="191"/>
      <c r="S3" s="191"/>
    </row>
    <row r="4" spans="1:20" ht="78.75" x14ac:dyDescent="0.2">
      <c r="A4" s="41" t="s">
        <v>125</v>
      </c>
      <c r="B4" s="283" t="s">
        <v>707</v>
      </c>
      <c r="C4" s="273" t="s">
        <v>150</v>
      </c>
      <c r="D4" s="268" t="s">
        <v>94</v>
      </c>
      <c r="E4" s="275" t="s">
        <v>779</v>
      </c>
      <c r="F4" s="363"/>
      <c r="G4" s="368" t="str">
        <f t="shared" ref="G4:G25" si="0">IF(F4="Oui",1,IF(F4="Non",0,IF(F4="Oui partiellement",0.5,IF(F4="Non applicable",0,""))))</f>
        <v/>
      </c>
      <c r="H4" s="378"/>
      <c r="I4" s="41" t="s">
        <v>604</v>
      </c>
      <c r="J4" s="378"/>
      <c r="K4" s="191"/>
      <c r="L4" s="191"/>
      <c r="M4" s="191"/>
      <c r="N4" s="191"/>
      <c r="O4" s="191"/>
      <c r="P4" s="191"/>
      <c r="Q4" s="191"/>
      <c r="R4" s="191"/>
      <c r="S4" s="191"/>
      <c r="T4" s="190"/>
    </row>
    <row r="5" spans="1:20" ht="78.75" x14ac:dyDescent="0.2">
      <c r="A5" s="41" t="s">
        <v>169</v>
      </c>
      <c r="B5" s="283" t="s">
        <v>706</v>
      </c>
      <c r="C5" s="273" t="s">
        <v>150</v>
      </c>
      <c r="D5" s="268" t="s">
        <v>98</v>
      </c>
      <c r="E5" s="275" t="s">
        <v>569</v>
      </c>
      <c r="F5" s="363"/>
      <c r="G5" s="368" t="str">
        <f t="shared" si="0"/>
        <v/>
      </c>
      <c r="H5" s="378"/>
      <c r="I5" s="41" t="s">
        <v>168</v>
      </c>
      <c r="J5" s="378"/>
      <c r="K5" s="191"/>
      <c r="L5" s="191"/>
      <c r="M5" s="191"/>
      <c r="N5" s="191"/>
      <c r="O5" s="191"/>
      <c r="P5" s="191"/>
      <c r="Q5" s="191"/>
      <c r="R5" s="191"/>
      <c r="S5" s="191"/>
      <c r="T5" s="190"/>
    </row>
    <row r="6" spans="1:20" ht="78.75" x14ac:dyDescent="0.2">
      <c r="A6" s="41" t="s">
        <v>169</v>
      </c>
      <c r="B6" s="283" t="s">
        <v>706</v>
      </c>
      <c r="C6" s="273" t="s">
        <v>150</v>
      </c>
      <c r="D6" s="268" t="s">
        <v>100</v>
      </c>
      <c r="E6" s="275" t="s">
        <v>542</v>
      </c>
      <c r="F6" s="363"/>
      <c r="G6" s="368" t="str">
        <f t="shared" si="0"/>
        <v/>
      </c>
      <c r="H6" s="378"/>
      <c r="I6" s="41" t="s">
        <v>168</v>
      </c>
      <c r="J6" s="378"/>
      <c r="K6" s="191"/>
      <c r="L6" s="191"/>
      <c r="M6" s="191"/>
      <c r="N6" s="191"/>
      <c r="O6" s="191"/>
      <c r="P6" s="191"/>
      <c r="Q6" s="191"/>
      <c r="R6" s="191"/>
      <c r="S6" s="191"/>
      <c r="T6" s="190"/>
    </row>
    <row r="7" spans="1:20" ht="22.5" x14ac:dyDescent="0.2">
      <c r="A7" s="41" t="s">
        <v>169</v>
      </c>
      <c r="B7" s="283" t="s">
        <v>706</v>
      </c>
      <c r="C7" s="273" t="s">
        <v>150</v>
      </c>
      <c r="D7" s="268" t="s">
        <v>104</v>
      </c>
      <c r="E7" s="275" t="s">
        <v>541</v>
      </c>
      <c r="F7" s="363"/>
      <c r="G7" s="368" t="str">
        <f t="shared" si="0"/>
        <v/>
      </c>
      <c r="H7" s="378"/>
      <c r="I7" s="41" t="s">
        <v>591</v>
      </c>
      <c r="J7" s="378"/>
      <c r="K7" s="191"/>
      <c r="L7" s="191"/>
      <c r="M7" s="191"/>
      <c r="N7" s="191"/>
      <c r="O7" s="191"/>
      <c r="P7" s="191"/>
      <c r="Q7" s="191"/>
      <c r="R7" s="191"/>
      <c r="S7" s="191"/>
      <c r="T7" s="190"/>
    </row>
    <row r="8" spans="1:20" ht="33.75" x14ac:dyDescent="0.2">
      <c r="A8" s="41" t="s">
        <v>178</v>
      </c>
      <c r="B8" s="283" t="s">
        <v>707</v>
      </c>
      <c r="C8" s="273" t="s">
        <v>150</v>
      </c>
      <c r="D8" s="268" t="s">
        <v>108</v>
      </c>
      <c r="E8" s="275" t="s">
        <v>176</v>
      </c>
      <c r="F8" s="363"/>
      <c r="G8" s="368" t="str">
        <f t="shared" si="0"/>
        <v/>
      </c>
      <c r="H8" s="378"/>
      <c r="I8" s="41" t="s">
        <v>177</v>
      </c>
      <c r="J8" s="378"/>
      <c r="K8" s="191"/>
      <c r="L8" s="191"/>
      <c r="M8" s="191"/>
      <c r="N8" s="191"/>
      <c r="O8" s="191"/>
      <c r="P8" s="191"/>
      <c r="Q8" s="191"/>
      <c r="R8" s="191"/>
      <c r="S8" s="191"/>
      <c r="T8" s="190"/>
    </row>
    <row r="9" spans="1:20" ht="45" customHeight="1" x14ac:dyDescent="0.2">
      <c r="A9" s="41" t="s">
        <v>181</v>
      </c>
      <c r="B9" s="277" t="s">
        <v>691</v>
      </c>
      <c r="C9" s="273" t="s">
        <v>171</v>
      </c>
      <c r="D9" s="268" t="s">
        <v>112</v>
      </c>
      <c r="E9" s="275" t="s">
        <v>402</v>
      </c>
      <c r="F9" s="363"/>
      <c r="G9" s="368" t="str">
        <f t="shared" si="0"/>
        <v/>
      </c>
      <c r="H9" s="378"/>
      <c r="I9" s="451" t="s">
        <v>180</v>
      </c>
      <c r="J9" s="378"/>
      <c r="K9" s="191"/>
      <c r="L9" s="191"/>
      <c r="M9" s="191"/>
      <c r="N9" s="191"/>
      <c r="O9" s="191"/>
      <c r="P9" s="191"/>
      <c r="Q9" s="191"/>
      <c r="R9" s="191"/>
      <c r="S9" s="191"/>
      <c r="T9" s="190"/>
    </row>
    <row r="10" spans="1:20" ht="25.5" x14ac:dyDescent="0.2">
      <c r="A10" s="41" t="s">
        <v>182</v>
      </c>
      <c r="B10" s="283" t="s">
        <v>706</v>
      </c>
      <c r="C10" s="273" t="s">
        <v>171</v>
      </c>
      <c r="D10" s="268" t="s">
        <v>115</v>
      </c>
      <c r="E10" s="275" t="s">
        <v>568</v>
      </c>
      <c r="F10" s="363"/>
      <c r="G10" s="368" t="str">
        <f t="shared" si="0"/>
        <v/>
      </c>
      <c r="H10" s="378"/>
      <c r="I10" s="452"/>
      <c r="J10" s="378"/>
      <c r="K10" s="191"/>
      <c r="L10" s="191"/>
      <c r="M10" s="191"/>
      <c r="N10" s="191"/>
      <c r="O10" s="191"/>
      <c r="P10" s="191"/>
      <c r="Q10" s="191"/>
      <c r="R10" s="191"/>
      <c r="S10" s="191"/>
      <c r="T10" s="190"/>
    </row>
    <row r="11" spans="1:20" ht="25.5" x14ac:dyDescent="0.2">
      <c r="A11" s="41" t="s">
        <v>184</v>
      </c>
      <c r="B11" s="283" t="s">
        <v>706</v>
      </c>
      <c r="C11" s="273" t="s">
        <v>150</v>
      </c>
      <c r="D11" s="268" t="s">
        <v>119</v>
      </c>
      <c r="E11" s="275" t="s">
        <v>552</v>
      </c>
      <c r="F11" s="363"/>
      <c r="G11" s="368" t="str">
        <f t="shared" si="0"/>
        <v/>
      </c>
      <c r="H11" s="378"/>
      <c r="I11" s="452"/>
      <c r="J11" s="378"/>
      <c r="K11" s="191"/>
      <c r="L11" s="191"/>
      <c r="M11" s="191"/>
      <c r="N11" s="191"/>
      <c r="O11" s="191"/>
      <c r="P11" s="191"/>
      <c r="Q11" s="191"/>
      <c r="R11" s="191"/>
      <c r="S11" s="191"/>
      <c r="T11" s="190"/>
    </row>
    <row r="12" spans="1:20" ht="25.5" x14ac:dyDescent="0.2">
      <c r="A12" s="41" t="s">
        <v>605</v>
      </c>
      <c r="B12" s="277" t="s">
        <v>691</v>
      </c>
      <c r="C12" s="273" t="s">
        <v>171</v>
      </c>
      <c r="D12" s="268" t="s">
        <v>124</v>
      </c>
      <c r="E12" s="275" t="s">
        <v>708</v>
      </c>
      <c r="F12" s="363"/>
      <c r="G12" s="368" t="str">
        <f>IF(F12="Oui",1,IF(F12="Non",0,IF(F12="Oui partiellement",0.5,IF(F12="Non applicable",0,""))))</f>
        <v/>
      </c>
      <c r="H12" s="378"/>
      <c r="I12" s="444"/>
      <c r="J12" s="378"/>
      <c r="K12" s="191"/>
      <c r="L12" s="191"/>
      <c r="M12" s="191"/>
      <c r="N12" s="191"/>
      <c r="O12" s="191"/>
      <c r="P12" s="191"/>
      <c r="Q12" s="191"/>
      <c r="R12" s="191"/>
      <c r="S12" s="191"/>
      <c r="T12" s="190"/>
    </row>
    <row r="13" spans="1:20" ht="25.5" x14ac:dyDescent="0.2">
      <c r="A13" s="41" t="s">
        <v>185</v>
      </c>
      <c r="B13" s="277" t="s">
        <v>691</v>
      </c>
      <c r="C13" s="273" t="s">
        <v>171</v>
      </c>
      <c r="D13" s="268" t="s">
        <v>126</v>
      </c>
      <c r="E13" s="275" t="s">
        <v>709</v>
      </c>
      <c r="F13" s="363"/>
      <c r="G13" s="368" t="str">
        <f>IF(F13="Oui",1,IF(F13="Non",0,IF(F13="Oui partiellement",0.5,IF(F13="Non applicable",0,""))))</f>
        <v/>
      </c>
      <c r="H13" s="393"/>
      <c r="I13" s="451" t="s">
        <v>606</v>
      </c>
      <c r="J13" s="378"/>
      <c r="K13" s="191"/>
      <c r="L13" s="191"/>
      <c r="M13" s="191"/>
      <c r="N13" s="191"/>
      <c r="O13" s="191"/>
      <c r="P13" s="191"/>
      <c r="Q13" s="191"/>
      <c r="R13" s="191"/>
      <c r="S13" s="191"/>
      <c r="T13" s="190"/>
    </row>
    <row r="14" spans="1:20" ht="25.5" x14ac:dyDescent="0.2">
      <c r="A14" s="41" t="s">
        <v>185</v>
      </c>
      <c r="B14" s="277" t="s">
        <v>691</v>
      </c>
      <c r="C14" s="273" t="s">
        <v>171</v>
      </c>
      <c r="D14" s="268" t="s">
        <v>129</v>
      </c>
      <c r="E14" s="275" t="s">
        <v>710</v>
      </c>
      <c r="F14" s="363"/>
      <c r="G14" s="368" t="str">
        <f t="shared" si="0"/>
        <v/>
      </c>
      <c r="H14" s="393"/>
      <c r="I14" s="444"/>
      <c r="J14" s="378"/>
      <c r="K14" s="191"/>
      <c r="L14" s="191"/>
      <c r="M14" s="191"/>
      <c r="N14" s="191"/>
      <c r="O14" s="191"/>
      <c r="P14" s="191"/>
      <c r="Q14" s="191"/>
      <c r="R14" s="191"/>
      <c r="S14" s="191"/>
      <c r="T14" s="190"/>
    </row>
    <row r="15" spans="1:20" ht="45" x14ac:dyDescent="0.2">
      <c r="A15" s="41" t="s">
        <v>195</v>
      </c>
      <c r="B15" s="277" t="s">
        <v>691</v>
      </c>
      <c r="C15" s="273" t="s">
        <v>171</v>
      </c>
      <c r="D15" s="268" t="s">
        <v>133</v>
      </c>
      <c r="E15" s="275" t="s">
        <v>460</v>
      </c>
      <c r="F15" s="363"/>
      <c r="G15" s="368" t="str">
        <f t="shared" si="0"/>
        <v/>
      </c>
      <c r="H15" s="393"/>
      <c r="I15" s="41" t="s">
        <v>194</v>
      </c>
      <c r="J15" s="378"/>
      <c r="K15" s="191"/>
      <c r="L15" s="191"/>
      <c r="M15" s="191"/>
      <c r="N15" s="191"/>
      <c r="O15" s="191"/>
      <c r="P15" s="191"/>
      <c r="Q15" s="191"/>
      <c r="R15" s="191"/>
      <c r="S15" s="191"/>
      <c r="T15" s="190"/>
    </row>
    <row r="16" spans="1:20" ht="56.25" x14ac:dyDescent="0.2">
      <c r="A16" s="41" t="s">
        <v>200</v>
      </c>
      <c r="B16" s="283" t="s">
        <v>707</v>
      </c>
      <c r="C16" s="273" t="s">
        <v>150</v>
      </c>
      <c r="D16" s="268" t="s">
        <v>135</v>
      </c>
      <c r="E16" s="275" t="s">
        <v>556</v>
      </c>
      <c r="F16" s="363"/>
      <c r="G16" s="368" t="str">
        <f t="shared" si="0"/>
        <v/>
      </c>
      <c r="H16" s="393"/>
      <c r="I16" s="41" t="s">
        <v>607</v>
      </c>
      <c r="J16" s="378"/>
      <c r="K16" s="191"/>
      <c r="L16" s="191"/>
      <c r="M16" s="191"/>
      <c r="N16" s="191"/>
      <c r="O16" s="191"/>
      <c r="P16" s="191"/>
      <c r="Q16" s="191"/>
      <c r="R16" s="191"/>
      <c r="S16" s="191"/>
      <c r="T16" s="190"/>
    </row>
    <row r="17" spans="1:21" ht="25.5" x14ac:dyDescent="0.2">
      <c r="A17" s="41" t="s">
        <v>609</v>
      </c>
      <c r="B17" s="283" t="s">
        <v>706</v>
      </c>
      <c r="C17" s="273" t="s">
        <v>150</v>
      </c>
      <c r="D17" s="268" t="s">
        <v>136</v>
      </c>
      <c r="E17" s="275" t="s">
        <v>553</v>
      </c>
      <c r="F17" s="363"/>
      <c r="G17" s="368" t="str">
        <f t="shared" si="0"/>
        <v/>
      </c>
      <c r="H17" s="378"/>
      <c r="I17" s="41" t="s">
        <v>215</v>
      </c>
      <c r="J17" s="378"/>
      <c r="K17" s="191"/>
      <c r="L17" s="191"/>
      <c r="M17" s="191"/>
      <c r="N17" s="191"/>
      <c r="O17" s="191"/>
      <c r="P17" s="191"/>
      <c r="Q17" s="191"/>
      <c r="R17" s="191"/>
      <c r="S17" s="191"/>
      <c r="T17" s="192"/>
      <c r="U17" s="192"/>
    </row>
    <row r="18" spans="1:21" ht="67.5" x14ac:dyDescent="0.2">
      <c r="A18" s="41" t="s">
        <v>221</v>
      </c>
      <c r="B18" s="277" t="s">
        <v>693</v>
      </c>
      <c r="C18" s="273" t="s">
        <v>150</v>
      </c>
      <c r="D18" s="268" t="s">
        <v>137</v>
      </c>
      <c r="E18" s="275" t="s">
        <v>608</v>
      </c>
      <c r="F18" s="363"/>
      <c r="G18" s="368" t="str">
        <f t="shared" si="0"/>
        <v/>
      </c>
      <c r="H18" s="378"/>
      <c r="I18" s="41" t="s">
        <v>220</v>
      </c>
      <c r="J18" s="378"/>
      <c r="K18" s="191"/>
      <c r="L18" s="191"/>
      <c r="M18" s="191"/>
      <c r="N18" s="191"/>
      <c r="O18" s="191"/>
      <c r="P18" s="191"/>
      <c r="Q18" s="191"/>
      <c r="R18" s="191"/>
      <c r="S18" s="191"/>
    </row>
    <row r="19" spans="1:21" ht="78.75" x14ac:dyDescent="0.2">
      <c r="A19" s="41" t="s">
        <v>610</v>
      </c>
      <c r="B19" s="277" t="s">
        <v>693</v>
      </c>
      <c r="C19" s="273" t="s">
        <v>171</v>
      </c>
      <c r="D19" s="268" t="s">
        <v>140</v>
      </c>
      <c r="E19" s="275" t="s">
        <v>554</v>
      </c>
      <c r="F19" s="363"/>
      <c r="G19" s="368" t="str">
        <f t="shared" si="0"/>
        <v/>
      </c>
      <c r="H19" s="378"/>
      <c r="I19" s="41" t="s">
        <v>224</v>
      </c>
      <c r="J19" s="378"/>
      <c r="K19" s="191"/>
      <c r="L19" s="191"/>
      <c r="M19" s="191"/>
      <c r="N19" s="191"/>
      <c r="O19" s="191"/>
      <c r="P19" s="191"/>
      <c r="Q19" s="191"/>
      <c r="R19" s="191"/>
      <c r="S19" s="191"/>
    </row>
    <row r="20" spans="1:21" ht="33.75" x14ac:dyDescent="0.2">
      <c r="A20" s="41" t="s">
        <v>611</v>
      </c>
      <c r="B20" s="277" t="s">
        <v>693</v>
      </c>
      <c r="C20" s="273" t="s">
        <v>150</v>
      </c>
      <c r="D20" s="268" t="s">
        <v>143</v>
      </c>
      <c r="E20" s="275" t="s">
        <v>555</v>
      </c>
      <c r="F20" s="363"/>
      <c r="G20" s="368" t="str">
        <f t="shared" si="0"/>
        <v/>
      </c>
      <c r="H20" s="378"/>
      <c r="I20" s="41" t="s">
        <v>208</v>
      </c>
      <c r="J20" s="378"/>
      <c r="K20" s="191"/>
      <c r="L20" s="191"/>
      <c r="M20" s="191"/>
      <c r="N20" s="191"/>
      <c r="O20" s="191"/>
      <c r="P20" s="191"/>
      <c r="Q20" s="191"/>
      <c r="R20" s="191"/>
      <c r="S20" s="191"/>
      <c r="T20" s="192"/>
      <c r="U20" s="192"/>
    </row>
    <row r="21" spans="1:21" ht="45" x14ac:dyDescent="0.2">
      <c r="A21" s="41" t="s">
        <v>612</v>
      </c>
      <c r="B21" s="277" t="s">
        <v>691</v>
      </c>
      <c r="C21" s="273" t="s">
        <v>171</v>
      </c>
      <c r="D21" s="268" t="s">
        <v>437</v>
      </c>
      <c r="E21" s="275" t="s">
        <v>455</v>
      </c>
      <c r="F21" s="363"/>
      <c r="G21" s="368" t="str">
        <f t="shared" si="0"/>
        <v/>
      </c>
      <c r="H21" s="393"/>
      <c r="I21" s="41" t="s">
        <v>194</v>
      </c>
      <c r="J21" s="378"/>
      <c r="K21" s="191"/>
      <c r="L21" s="191"/>
      <c r="M21" s="191"/>
      <c r="N21" s="191"/>
      <c r="O21" s="191"/>
      <c r="P21" s="191"/>
      <c r="Q21" s="191"/>
      <c r="R21" s="191"/>
      <c r="S21" s="191"/>
      <c r="T21" s="190"/>
    </row>
    <row r="22" spans="1:21" ht="25.5" x14ac:dyDescent="0.2">
      <c r="A22" s="41" t="s">
        <v>614</v>
      </c>
      <c r="B22" s="277" t="s">
        <v>693</v>
      </c>
      <c r="C22" s="273" t="s">
        <v>171</v>
      </c>
      <c r="D22" s="268" t="s">
        <v>457</v>
      </c>
      <c r="E22" s="275" t="s">
        <v>711</v>
      </c>
      <c r="F22" s="363"/>
      <c r="G22" s="368" t="str">
        <f t="shared" si="0"/>
        <v/>
      </c>
      <c r="H22" s="378"/>
      <c r="I22" s="41" t="s">
        <v>616</v>
      </c>
      <c r="J22" s="378"/>
      <c r="K22" s="191"/>
      <c r="L22" s="191"/>
      <c r="M22" s="191"/>
      <c r="N22" s="191"/>
      <c r="O22" s="191"/>
      <c r="P22" s="191"/>
      <c r="Q22" s="191"/>
      <c r="R22" s="191"/>
      <c r="S22" s="191"/>
      <c r="T22" s="190"/>
    </row>
    <row r="23" spans="1:21" ht="25.5" x14ac:dyDescent="0.2">
      <c r="A23" s="41" t="s">
        <v>615</v>
      </c>
      <c r="B23" s="277" t="s">
        <v>693</v>
      </c>
      <c r="C23" s="273" t="s">
        <v>171</v>
      </c>
      <c r="D23" s="268" t="s">
        <v>458</v>
      </c>
      <c r="E23" s="275" t="s">
        <v>712</v>
      </c>
      <c r="F23" s="363"/>
      <c r="G23" s="368" t="str">
        <f t="shared" si="0"/>
        <v/>
      </c>
      <c r="H23" s="393"/>
      <c r="I23" s="451" t="s">
        <v>606</v>
      </c>
      <c r="J23" s="378"/>
      <c r="K23" s="191"/>
      <c r="L23" s="191"/>
      <c r="M23" s="191"/>
      <c r="N23" s="191"/>
      <c r="O23" s="191"/>
      <c r="P23" s="191"/>
      <c r="Q23" s="191"/>
      <c r="R23" s="191"/>
      <c r="S23" s="191"/>
      <c r="T23" s="190"/>
    </row>
    <row r="24" spans="1:21" ht="25.5" x14ac:dyDescent="0.2">
      <c r="A24" s="41" t="s">
        <v>615</v>
      </c>
      <c r="B24" s="277" t="s">
        <v>693</v>
      </c>
      <c r="C24" s="273" t="s">
        <v>171</v>
      </c>
      <c r="D24" s="268" t="s">
        <v>570</v>
      </c>
      <c r="E24" s="275" t="s">
        <v>713</v>
      </c>
      <c r="F24" s="363"/>
      <c r="G24" s="368" t="str">
        <f t="shared" si="0"/>
        <v/>
      </c>
      <c r="H24" s="393"/>
      <c r="I24" s="444"/>
      <c r="J24" s="378"/>
      <c r="K24" s="191"/>
      <c r="L24" s="191"/>
      <c r="M24" s="191"/>
      <c r="N24" s="191"/>
      <c r="O24" s="191"/>
      <c r="P24" s="191"/>
      <c r="Q24" s="191"/>
      <c r="R24" s="191"/>
      <c r="S24" s="191"/>
      <c r="T24" s="190"/>
    </row>
    <row r="25" spans="1:21" ht="45" x14ac:dyDescent="0.2">
      <c r="A25" s="41" t="s">
        <v>125</v>
      </c>
      <c r="B25" s="277" t="s">
        <v>693</v>
      </c>
      <c r="C25" s="273" t="s">
        <v>171</v>
      </c>
      <c r="D25" s="268" t="s">
        <v>571</v>
      </c>
      <c r="E25" s="275" t="s">
        <v>527</v>
      </c>
      <c r="F25" s="363"/>
      <c r="G25" s="368" t="str">
        <f t="shared" si="0"/>
        <v/>
      </c>
      <c r="H25" s="378"/>
      <c r="I25" s="41" t="s">
        <v>254</v>
      </c>
      <c r="J25" s="378"/>
      <c r="K25" s="191"/>
      <c r="L25" s="191"/>
      <c r="M25" s="191"/>
      <c r="N25" s="191"/>
      <c r="O25" s="191"/>
      <c r="P25" s="191"/>
      <c r="Q25" s="191"/>
      <c r="R25" s="191"/>
      <c r="S25" s="191"/>
      <c r="T25" s="190"/>
    </row>
    <row r="26" spans="1:21" ht="15.75" x14ac:dyDescent="0.2">
      <c r="E26" s="189"/>
      <c r="G26" s="185"/>
      <c r="H26" s="185"/>
      <c r="I26" s="185"/>
      <c r="J26" s="188"/>
      <c r="K26" s="185"/>
    </row>
    <row r="27" spans="1:21" ht="15.75" x14ac:dyDescent="0.2">
      <c r="E27" s="450"/>
      <c r="F27" s="450"/>
      <c r="G27" s="450"/>
      <c r="H27" s="450"/>
      <c r="I27" s="450"/>
      <c r="J27" s="450"/>
      <c r="K27" s="450"/>
    </row>
    <row r="28" spans="1:21" ht="15.75" x14ac:dyDescent="0.2">
      <c r="E28" s="189"/>
      <c r="G28" s="185"/>
      <c r="H28" s="185"/>
      <c r="I28" s="185"/>
      <c r="J28" s="188"/>
      <c r="K28" s="185"/>
    </row>
    <row r="29" spans="1:21" ht="15.75" x14ac:dyDescent="0.2">
      <c r="E29" s="189"/>
      <c r="G29" s="185"/>
      <c r="H29" s="185"/>
      <c r="I29" s="185"/>
      <c r="J29" s="188"/>
      <c r="K29" s="185"/>
    </row>
    <row r="30" spans="1:21" ht="15.75" x14ac:dyDescent="0.2">
      <c r="E30" s="450"/>
      <c r="F30" s="450"/>
      <c r="G30" s="450"/>
      <c r="H30" s="450"/>
      <c r="I30" s="450"/>
      <c r="J30" s="450"/>
      <c r="K30" s="450"/>
    </row>
    <row r="31" spans="1:21" ht="15.75" x14ac:dyDescent="0.2">
      <c r="E31" s="189"/>
      <c r="G31" s="185"/>
      <c r="H31" s="185"/>
      <c r="I31" s="185"/>
      <c r="J31" s="188"/>
      <c r="K31" s="185"/>
    </row>
    <row r="32" spans="1:21" ht="15.75" x14ac:dyDescent="0.2">
      <c r="E32" s="189"/>
      <c r="G32" s="185"/>
      <c r="H32" s="185"/>
      <c r="I32" s="185"/>
      <c r="J32" s="188"/>
      <c r="K32" s="185"/>
    </row>
    <row r="33" spans="5:11" ht="15.75" x14ac:dyDescent="0.2">
      <c r="E33" s="189"/>
      <c r="G33" s="185"/>
      <c r="H33" s="185"/>
      <c r="I33" s="185"/>
      <c r="J33" s="188"/>
      <c r="K33" s="185"/>
    </row>
    <row r="34" spans="5:11" ht="15.75" x14ac:dyDescent="0.2">
      <c r="E34" s="189"/>
      <c r="G34" s="185"/>
      <c r="H34" s="185"/>
      <c r="I34" s="185"/>
      <c r="J34" s="188"/>
      <c r="K34" s="185"/>
    </row>
    <row r="35" spans="5:11" ht="15.75" x14ac:dyDescent="0.2">
      <c r="E35" s="189"/>
      <c r="G35" s="185"/>
      <c r="H35" s="185"/>
      <c r="I35" s="185"/>
      <c r="J35" s="188"/>
      <c r="K35" s="185"/>
    </row>
    <row r="36" spans="5:11" ht="15.75" x14ac:dyDescent="0.2">
      <c r="E36" s="189"/>
      <c r="G36" s="185"/>
      <c r="H36" s="185"/>
      <c r="I36" s="185"/>
      <c r="J36" s="188"/>
      <c r="K36" s="185"/>
    </row>
    <row r="37" spans="5:11" ht="15.75" x14ac:dyDescent="0.2">
      <c r="E37" s="189"/>
      <c r="G37" s="185"/>
      <c r="H37" s="185"/>
      <c r="I37" s="185"/>
      <c r="J37" s="188"/>
      <c r="K37" s="185"/>
    </row>
    <row r="38" spans="5:11" ht="15.75" x14ac:dyDescent="0.2">
      <c r="E38" s="189"/>
      <c r="G38" s="185"/>
      <c r="H38" s="185"/>
      <c r="I38" s="185"/>
      <c r="J38" s="188"/>
      <c r="K38" s="185"/>
    </row>
    <row r="39" spans="5:11" ht="15.75" x14ac:dyDescent="0.2">
      <c r="E39" s="450"/>
      <c r="F39" s="450"/>
      <c r="G39" s="450"/>
      <c r="H39" s="450"/>
      <c r="I39" s="450"/>
      <c r="J39" s="450"/>
      <c r="K39" s="450"/>
    </row>
    <row r="40" spans="5:11" ht="15.75" x14ac:dyDescent="0.2">
      <c r="E40" s="189"/>
      <c r="G40" s="185"/>
      <c r="H40" s="185"/>
      <c r="I40" s="185"/>
      <c r="J40" s="188"/>
      <c r="K40" s="185"/>
    </row>
    <row r="41" spans="5:11" ht="15.75" x14ac:dyDescent="0.2">
      <c r="E41" s="189"/>
      <c r="G41" s="185"/>
      <c r="H41" s="185"/>
      <c r="I41" s="185"/>
      <c r="J41" s="188"/>
      <c r="K41" s="185"/>
    </row>
    <row r="42" spans="5:11" ht="15.75" x14ac:dyDescent="0.2">
      <c r="E42" s="189"/>
      <c r="J42" s="188"/>
      <c r="K42" s="185"/>
    </row>
    <row r="43" spans="5:11" ht="15.75" x14ac:dyDescent="0.2">
      <c r="E43" s="189"/>
      <c r="G43" s="185"/>
      <c r="H43" s="185"/>
      <c r="I43" s="185"/>
      <c r="J43" s="188"/>
      <c r="K43" s="185"/>
    </row>
    <row r="44" spans="5:11" ht="15.75" x14ac:dyDescent="0.2">
      <c r="E44" s="450"/>
      <c r="F44" s="450"/>
      <c r="G44" s="450"/>
      <c r="H44" s="450"/>
      <c r="I44" s="450"/>
      <c r="J44" s="450"/>
      <c r="K44" s="450"/>
    </row>
    <row r="45" spans="5:11" ht="15.75" x14ac:dyDescent="0.2">
      <c r="E45" s="189"/>
      <c r="G45" s="185"/>
      <c r="H45" s="185"/>
      <c r="I45" s="185"/>
      <c r="J45" s="188"/>
      <c r="K45" s="185"/>
    </row>
    <row r="46" spans="5:11" ht="15.75" x14ac:dyDescent="0.2">
      <c r="E46" s="189"/>
      <c r="G46" s="185"/>
      <c r="H46" s="185"/>
      <c r="I46" s="185"/>
      <c r="J46" s="188"/>
      <c r="K46" s="185"/>
    </row>
    <row r="47" spans="5:11" ht="15.75" x14ac:dyDescent="0.2">
      <c r="E47" s="189"/>
      <c r="G47" s="185"/>
      <c r="H47" s="185"/>
      <c r="I47" s="185"/>
      <c r="J47" s="188"/>
      <c r="K47" s="185"/>
    </row>
    <row r="48" spans="5:11" ht="15.75" x14ac:dyDescent="0.2">
      <c r="E48" s="189"/>
      <c r="G48" s="185"/>
      <c r="H48" s="185"/>
      <c r="I48" s="185"/>
      <c r="J48" s="188"/>
      <c r="K48" s="185"/>
    </row>
    <row r="49" spans="5:11" ht="15.75" x14ac:dyDescent="0.2">
      <c r="E49" s="189"/>
      <c r="G49" s="185"/>
      <c r="H49" s="185"/>
      <c r="I49" s="185"/>
      <c r="J49" s="188"/>
      <c r="K49" s="185"/>
    </row>
    <row r="50" spans="5:11" ht="15.75" x14ac:dyDescent="0.2">
      <c r="E50" s="189"/>
      <c r="G50" s="185"/>
      <c r="H50" s="185"/>
      <c r="I50" s="185"/>
      <c r="J50" s="188"/>
      <c r="K50" s="185"/>
    </row>
    <row r="51" spans="5:11" ht="15.75" x14ac:dyDescent="0.2">
      <c r="E51" s="189"/>
      <c r="G51" s="185"/>
      <c r="H51" s="185"/>
      <c r="I51" s="185"/>
      <c r="J51" s="188"/>
      <c r="K51" s="185"/>
    </row>
    <row r="52" spans="5:11" ht="15.75" x14ac:dyDescent="0.2">
      <c r="E52" s="450"/>
      <c r="F52" s="450"/>
      <c r="G52" s="450"/>
      <c r="H52" s="450"/>
      <c r="I52" s="450"/>
      <c r="J52" s="450"/>
      <c r="K52" s="450"/>
    </row>
    <row r="53" spans="5:11" ht="15.75" x14ac:dyDescent="0.2">
      <c r="E53" s="189"/>
      <c r="G53" s="185"/>
      <c r="H53" s="185"/>
      <c r="I53" s="185"/>
      <c r="J53" s="188"/>
      <c r="K53" s="185"/>
    </row>
    <row r="54" spans="5:11" ht="15.75" x14ac:dyDescent="0.2">
      <c r="E54" s="189"/>
      <c r="G54" s="185"/>
      <c r="H54" s="185"/>
      <c r="I54" s="185"/>
      <c r="J54" s="188"/>
      <c r="K54" s="185"/>
    </row>
    <row r="55" spans="5:11" ht="15.75" x14ac:dyDescent="0.2">
      <c r="E55" s="189"/>
      <c r="G55" s="185"/>
      <c r="H55" s="185"/>
      <c r="I55" s="185"/>
      <c r="J55" s="188"/>
      <c r="K55" s="185"/>
    </row>
    <row r="56" spans="5:11" ht="15.75" x14ac:dyDescent="0.2">
      <c r="E56" s="189"/>
      <c r="G56" s="185"/>
      <c r="H56" s="185"/>
      <c r="I56" s="185"/>
      <c r="J56" s="188"/>
      <c r="K56" s="185"/>
    </row>
    <row r="57" spans="5:11" ht="15.75" x14ac:dyDescent="0.2">
      <c r="E57" s="450"/>
      <c r="F57" s="450"/>
      <c r="G57" s="450"/>
      <c r="H57" s="450"/>
      <c r="I57" s="450"/>
      <c r="J57" s="450"/>
      <c r="K57" s="450"/>
    </row>
    <row r="58" spans="5:11" ht="15.75" x14ac:dyDescent="0.2">
      <c r="E58" s="189"/>
      <c r="G58" s="185"/>
      <c r="H58" s="185"/>
      <c r="I58" s="185"/>
      <c r="J58" s="188"/>
      <c r="K58" s="185"/>
    </row>
    <row r="59" spans="5:11" ht="15.75" x14ac:dyDescent="0.2">
      <c r="E59" s="189"/>
      <c r="G59" s="185"/>
      <c r="H59" s="185"/>
      <c r="I59" s="185"/>
      <c r="J59" s="188"/>
      <c r="K59" s="185"/>
    </row>
    <row r="60" spans="5:11" ht="15.75" x14ac:dyDescent="0.2">
      <c r="E60" s="189"/>
      <c r="G60" s="185"/>
      <c r="H60" s="185"/>
      <c r="I60" s="185"/>
      <c r="J60" s="188"/>
      <c r="K60" s="185"/>
    </row>
    <row r="61" spans="5:11" ht="15.75" x14ac:dyDescent="0.2">
      <c r="E61" s="189"/>
      <c r="G61" s="185"/>
      <c r="H61" s="185"/>
      <c r="I61" s="185"/>
      <c r="J61" s="188"/>
      <c r="K61" s="185"/>
    </row>
  </sheetData>
  <mergeCells count="9">
    <mergeCell ref="E39:K39"/>
    <mergeCell ref="E44:K44"/>
    <mergeCell ref="E52:K52"/>
    <mergeCell ref="E57:K57"/>
    <mergeCell ref="I9:I12"/>
    <mergeCell ref="E27:K27"/>
    <mergeCell ref="E30:K30"/>
    <mergeCell ref="I13:I14"/>
    <mergeCell ref="I23:I24"/>
  </mergeCells>
  <phoneticPr fontId="34" type="noConversion"/>
  <conditionalFormatting sqref="E2:E12 E15:E22">
    <cfRule type="containsBlanks" dxfId="162" priority="26">
      <formula>LEN(TRIM(E2))=0</formula>
    </cfRule>
  </conditionalFormatting>
  <conditionalFormatting sqref="E2:E25">
    <cfRule type="containsText" dxfId="161" priority="24" operator="containsText" text="OUI">
      <formula>NOT(ISERROR(SEARCH("OUI",E2)))</formula>
    </cfRule>
    <cfRule type="containsText" dxfId="160" priority="25" operator="containsText" text="NON">
      <formula>NOT(ISERROR(SEARCH("NON",E2)))</formula>
    </cfRule>
  </conditionalFormatting>
  <conditionalFormatting sqref="E13:E14">
    <cfRule type="containsBlanks" dxfId="159" priority="27">
      <formula>LEN(TRIM(E13))=0</formula>
    </cfRule>
  </conditionalFormatting>
  <conditionalFormatting sqref="E23:E25">
    <cfRule type="containsBlanks" dxfId="158" priority="21">
      <formula>LEN(TRIM(E23))=0</formula>
    </cfRule>
  </conditionalFormatting>
  <conditionalFormatting sqref="E26:E1048576">
    <cfRule type="containsText" dxfId="157" priority="28" operator="containsText" text="Observation">
      <formula>NOT(ISERROR(SEARCH("Observation",E26)))</formula>
    </cfRule>
    <cfRule type="containsText" dxfId="156" priority="29" operator="containsText" text="Entretien">
      <formula>NOT(ISERROR(SEARCH("Entretien",E26)))</formula>
    </cfRule>
  </conditionalFormatting>
  <conditionalFormatting sqref="F2:F25">
    <cfRule type="containsText" dxfId="155" priority="1" operator="containsText" text="Non applicable">
      <formula>NOT(ISERROR(SEARCH("Non applicable",F2)))</formula>
    </cfRule>
    <cfRule type="containsText" dxfId="154" priority="2" operator="containsText" text="En cours">
      <formula>NOT(ISERROR(SEARCH("En cours",F2)))</formula>
    </cfRule>
    <cfRule type="cellIs" dxfId="153" priority="3" operator="equal">
      <formula>"Oui totalement"</formula>
    </cfRule>
    <cfRule type="cellIs" dxfId="152" priority="4" operator="equal">
      <formula>"Oui partiellement"</formula>
    </cfRule>
    <cfRule type="cellIs" dxfId="151" priority="5" operator="equal">
      <formula>"Oui"</formula>
    </cfRule>
    <cfRule type="cellIs" dxfId="150" priority="6" operator="equal">
      <formula>"Non"</formula>
    </cfRule>
  </conditionalFormatting>
  <conditionalFormatting sqref="G1:H1">
    <cfRule type="containsText" dxfId="149" priority="22" operator="containsText" text="Observation">
      <formula>NOT(ISERROR(SEARCH("Observation",G1)))</formula>
    </cfRule>
    <cfRule type="containsText" dxfId="148" priority="23" operator="containsText" text="Entretien">
      <formula>NOT(ISERROR(SEARCH("Entretien",G1)))</formula>
    </cfRule>
  </conditionalFormatting>
  <pageMargins left="0.25" right="0.25" top="0.75" bottom="0.75" header="0.3" footer="0.3"/>
  <pageSetup paperSize="8" scale="51" fitToHeight="0" orientation="landscape" r:id="rId1"/>
  <headerFooter>
    <oddFooter>&amp;CMise en oeuvre du management de la qualité du circuit des DMI - PUI</oddFooter>
  </headerFooter>
  <rowBreaks count="1" manualBreakCount="1">
    <brk id="25" max="9" man="1"/>
  </rowBreaks>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800-000000000000}">
          <x14:formula1>
            <xm:f>Liste!$G$2:$G$3</xm:f>
          </x14:formula1>
          <xm:sqref>F2:F4 F6:F12 F17 F19:F20 F22</xm:sqref>
        </x14:dataValidation>
        <x14:dataValidation type="list" allowBlank="1" showInputMessage="1" showErrorMessage="1" xr:uid="{00000000-0002-0000-0800-000001000000}">
          <x14:formula1>
            <xm:f>Liste!$J$2:$J$4</xm:f>
          </x14:formula1>
          <xm:sqref>F23:F24 F21 F13:F15</xm:sqref>
        </x14:dataValidation>
        <x14:dataValidation type="list" allowBlank="1" showInputMessage="1" showErrorMessage="1" xr:uid="{00000000-0002-0000-0800-000002000000}">
          <x14:formula1>
            <xm:f>Liste!$S$2:$S$4</xm:f>
          </x14:formula1>
          <xm:sqref>F5 F18 F25</xm:sqref>
        </x14:dataValidation>
        <x14:dataValidation type="list" allowBlank="1" showInputMessage="1" showErrorMessage="1" xr:uid="{00000000-0002-0000-0800-000003000000}">
          <x14:formula1>
            <xm:f>Liste!$M$2:$M$4</xm:f>
          </x14:formula1>
          <xm:sqref>F16</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10">
    <tabColor rgb="FF00B0F0"/>
    <pageSetUpPr fitToPage="1"/>
  </sheetPr>
  <dimension ref="A1:O27"/>
  <sheetViews>
    <sheetView showGridLines="0" showRowColHeaders="0" zoomScaleNormal="100" workbookViewId="0">
      <pane ySplit="1" topLeftCell="A22" activePane="bottomLeft" state="frozen"/>
      <selection pane="bottomLeft" activeCell="E18" sqref="E18"/>
    </sheetView>
  </sheetViews>
  <sheetFormatPr baseColWidth="10" defaultColWidth="11.42578125" defaultRowHeight="12.75" x14ac:dyDescent="0.2"/>
  <cols>
    <col min="1" max="1" width="26.85546875" style="195" customWidth="1"/>
    <col min="2" max="2" width="34.140625" style="272" bestFit="1" customWidth="1"/>
    <col min="3" max="3" width="20.7109375" style="272" bestFit="1" customWidth="1"/>
    <col min="4" max="4" width="12.140625" style="195" bestFit="1" customWidth="1"/>
    <col min="5" max="5" width="114.85546875" style="195" bestFit="1" customWidth="1"/>
    <col min="6" max="6" width="15.7109375" style="272" bestFit="1" customWidth="1"/>
    <col min="7" max="7" width="11.7109375" style="195" hidden="1" customWidth="1"/>
    <col min="8" max="8" width="33.42578125" style="195" customWidth="1"/>
    <col min="9" max="9" width="94.85546875" style="195" customWidth="1"/>
    <col min="10" max="10" width="59.85546875" style="195" bestFit="1" customWidth="1"/>
    <col min="11" max="11" width="67.42578125" style="195" customWidth="1"/>
    <col min="12" max="16384" width="11.42578125" style="195"/>
  </cols>
  <sheetData>
    <row r="1" spans="1:13" s="187" customFormat="1" ht="29.25" customHeight="1" x14ac:dyDescent="0.2">
      <c r="A1" s="194" t="s">
        <v>84</v>
      </c>
      <c r="B1" s="194" t="s">
        <v>429</v>
      </c>
      <c r="C1" s="194" t="s">
        <v>81</v>
      </c>
      <c r="D1" s="194" t="s">
        <v>433</v>
      </c>
      <c r="E1" s="194" t="s">
        <v>430</v>
      </c>
      <c r="F1" s="194" t="s">
        <v>635</v>
      </c>
      <c r="G1" s="194" t="s">
        <v>431</v>
      </c>
      <c r="H1" s="194" t="s">
        <v>24</v>
      </c>
      <c r="I1" s="194" t="s">
        <v>714</v>
      </c>
      <c r="J1" s="193" t="s">
        <v>436</v>
      </c>
    </row>
    <row r="2" spans="1:13" s="196" customFormat="1" ht="45" x14ac:dyDescent="0.2">
      <c r="A2" s="41" t="s">
        <v>617</v>
      </c>
      <c r="B2" s="283" t="s">
        <v>707</v>
      </c>
      <c r="C2" s="301" t="s">
        <v>150</v>
      </c>
      <c r="D2" s="274" t="s">
        <v>148</v>
      </c>
      <c r="E2" s="273" t="s">
        <v>387</v>
      </c>
      <c r="F2" s="363"/>
      <c r="G2" s="368" t="str">
        <f>IF(OR(F2="Oui",F2="Oui totalement"),1,IF(F2="Non",0,IF(F2="Oui partiellement",0.5,IF(F2="Non applicable",0,""))))</f>
        <v/>
      </c>
      <c r="H2" s="378"/>
      <c r="I2" s="41" t="s">
        <v>715</v>
      </c>
      <c r="J2" s="378"/>
    </row>
    <row r="3" spans="1:13" s="196" customFormat="1" ht="180" x14ac:dyDescent="0.2">
      <c r="A3" s="41" t="s">
        <v>618</v>
      </c>
      <c r="B3" s="283" t="s">
        <v>707</v>
      </c>
      <c r="C3" s="301" t="s">
        <v>171</v>
      </c>
      <c r="D3" s="274" t="s">
        <v>153</v>
      </c>
      <c r="E3" s="275" t="s">
        <v>385</v>
      </c>
      <c r="F3" s="363"/>
      <c r="G3" s="368" t="str">
        <f t="shared" ref="G3:G27" si="0">IF(OR(F3="Oui",F3="Oui totalement"),1,IF(F3="Non",0,IF(F3="Oui partiellement",0.5,IF(F3="Non applicable",0,""))))</f>
        <v/>
      </c>
      <c r="H3" s="378"/>
      <c r="I3" s="41" t="s">
        <v>716</v>
      </c>
      <c r="J3" s="378"/>
    </row>
    <row r="4" spans="1:13" s="196" customFormat="1" ht="33.75" x14ac:dyDescent="0.2">
      <c r="A4" s="41" t="s">
        <v>125</v>
      </c>
      <c r="B4" s="277" t="s">
        <v>699</v>
      </c>
      <c r="C4" s="301" t="s">
        <v>171</v>
      </c>
      <c r="D4" s="274" t="s">
        <v>157</v>
      </c>
      <c r="E4" s="275" t="s">
        <v>388</v>
      </c>
      <c r="F4" s="363"/>
      <c r="G4" s="368" t="str">
        <f t="shared" si="0"/>
        <v/>
      </c>
      <c r="H4" s="369"/>
      <c r="I4" s="41" t="s">
        <v>237</v>
      </c>
      <c r="J4" s="378"/>
    </row>
    <row r="5" spans="1:13" s="196" customFormat="1" ht="33.75" x14ac:dyDescent="0.2">
      <c r="A5" s="41" t="s">
        <v>619</v>
      </c>
      <c r="B5" s="283" t="s">
        <v>706</v>
      </c>
      <c r="C5" s="301" t="s">
        <v>171</v>
      </c>
      <c r="D5" s="274" t="s">
        <v>160</v>
      </c>
      <c r="E5" s="275" t="s">
        <v>389</v>
      </c>
      <c r="F5" s="363"/>
      <c r="G5" s="368" t="str">
        <f t="shared" si="0"/>
        <v/>
      </c>
      <c r="H5" s="395"/>
      <c r="I5" s="41" t="s">
        <v>240</v>
      </c>
      <c r="J5" s="378"/>
    </row>
    <row r="6" spans="1:13" s="196" customFormat="1" ht="33.75" x14ac:dyDescent="0.2">
      <c r="A6" s="41" t="s">
        <v>619</v>
      </c>
      <c r="B6" s="283" t="s">
        <v>706</v>
      </c>
      <c r="C6" s="301" t="s">
        <v>150</v>
      </c>
      <c r="D6" s="274" t="s">
        <v>166</v>
      </c>
      <c r="E6" s="275" t="s">
        <v>390</v>
      </c>
      <c r="F6" s="363"/>
      <c r="G6" s="368" t="str">
        <f t="shared" si="0"/>
        <v/>
      </c>
      <c r="H6" s="395"/>
      <c r="I6" s="41" t="s">
        <v>243</v>
      </c>
      <c r="J6" s="378"/>
    </row>
    <row r="7" spans="1:13" s="196" customFormat="1" ht="56.25" x14ac:dyDescent="0.2">
      <c r="A7" s="41" t="s">
        <v>630</v>
      </c>
      <c r="B7" s="277" t="s">
        <v>691</v>
      </c>
      <c r="C7" s="301" t="s">
        <v>150</v>
      </c>
      <c r="D7" s="274" t="s">
        <v>170</v>
      </c>
      <c r="E7" s="275" t="s">
        <v>687</v>
      </c>
      <c r="F7" s="363"/>
      <c r="G7" s="368" t="str">
        <f t="shared" si="0"/>
        <v/>
      </c>
      <c r="H7" s="378"/>
      <c r="I7" s="41" t="s">
        <v>462</v>
      </c>
      <c r="J7" s="378"/>
    </row>
    <row r="8" spans="1:13" s="196" customFormat="1" ht="33.75" x14ac:dyDescent="0.2">
      <c r="A8" s="41" t="s">
        <v>622</v>
      </c>
      <c r="B8" s="277" t="s">
        <v>691</v>
      </c>
      <c r="C8" s="301" t="s">
        <v>150</v>
      </c>
      <c r="D8" s="274" t="s">
        <v>175</v>
      </c>
      <c r="E8" s="275" t="s">
        <v>250</v>
      </c>
      <c r="F8" s="363"/>
      <c r="G8" s="368" t="str">
        <f t="shared" si="0"/>
        <v/>
      </c>
      <c r="H8" s="395"/>
      <c r="I8" s="41" t="s">
        <v>621</v>
      </c>
      <c r="J8" s="378"/>
    </row>
    <row r="9" spans="1:13" s="196" customFormat="1" ht="45" x14ac:dyDescent="0.2">
      <c r="A9" s="41" t="s">
        <v>620</v>
      </c>
      <c r="B9" s="277" t="s">
        <v>691</v>
      </c>
      <c r="C9" s="301" t="s">
        <v>171</v>
      </c>
      <c r="D9" s="274" t="s">
        <v>463</v>
      </c>
      <c r="E9" s="275" t="s">
        <v>780</v>
      </c>
      <c r="F9" s="363"/>
      <c r="G9" s="368" t="str">
        <f t="shared" si="0"/>
        <v/>
      </c>
      <c r="H9" s="369"/>
      <c r="I9" s="41" t="s">
        <v>254</v>
      </c>
      <c r="J9" s="378"/>
    </row>
    <row r="10" spans="1:13" s="196" customFormat="1" ht="22.5" x14ac:dyDescent="0.2">
      <c r="A10" s="41" t="s">
        <v>125</v>
      </c>
      <c r="B10" s="283" t="s">
        <v>706</v>
      </c>
      <c r="C10" s="301" t="s">
        <v>171</v>
      </c>
      <c r="D10" s="274" t="s">
        <v>464</v>
      </c>
      <c r="E10" s="275" t="s">
        <v>688</v>
      </c>
      <c r="F10" s="363"/>
      <c r="G10" s="368" t="str">
        <f t="shared" si="0"/>
        <v/>
      </c>
      <c r="H10" s="395"/>
      <c r="I10" s="41" t="s">
        <v>628</v>
      </c>
      <c r="J10" s="378"/>
      <c r="K10" s="198"/>
      <c r="L10" s="198"/>
    </row>
    <row r="11" spans="1:13" s="196" customFormat="1" ht="25.5" x14ac:dyDescent="0.2">
      <c r="A11" s="41" t="s">
        <v>125</v>
      </c>
      <c r="B11" s="283" t="s">
        <v>706</v>
      </c>
      <c r="C11" s="301" t="s">
        <v>171</v>
      </c>
      <c r="D11" s="274" t="s">
        <v>465</v>
      </c>
      <c r="E11" s="275" t="s">
        <v>689</v>
      </c>
      <c r="F11" s="363"/>
      <c r="G11" s="368" t="str">
        <f t="shared" si="0"/>
        <v/>
      </c>
      <c r="H11" s="393"/>
      <c r="I11" s="453" t="s">
        <v>629</v>
      </c>
      <c r="J11" s="378"/>
      <c r="K11" s="198"/>
      <c r="L11" s="198"/>
    </row>
    <row r="12" spans="1:13" s="196" customFormat="1" ht="25.5" x14ac:dyDescent="0.2">
      <c r="A12" s="41" t="s">
        <v>125</v>
      </c>
      <c r="B12" s="283" t="s">
        <v>706</v>
      </c>
      <c r="C12" s="301" t="s">
        <v>171</v>
      </c>
      <c r="D12" s="274" t="s">
        <v>466</v>
      </c>
      <c r="E12" s="275" t="s">
        <v>690</v>
      </c>
      <c r="F12" s="363"/>
      <c r="G12" s="368" t="str">
        <f t="shared" si="0"/>
        <v/>
      </c>
      <c r="H12" s="393"/>
      <c r="I12" s="454"/>
      <c r="J12" s="378"/>
      <c r="K12" s="198"/>
      <c r="L12" s="198"/>
    </row>
    <row r="13" spans="1:13" s="196" customFormat="1" ht="33.75" x14ac:dyDescent="0.2">
      <c r="A13" s="41" t="s">
        <v>623</v>
      </c>
      <c r="B13" s="277" t="s">
        <v>691</v>
      </c>
      <c r="C13" s="301" t="s">
        <v>171</v>
      </c>
      <c r="D13" s="274" t="s">
        <v>467</v>
      </c>
      <c r="E13" s="275" t="s">
        <v>391</v>
      </c>
      <c r="F13" s="363"/>
      <c r="G13" s="368" t="str">
        <f t="shared" si="0"/>
        <v/>
      </c>
      <c r="H13" s="395"/>
      <c r="I13" s="41" t="s">
        <v>621</v>
      </c>
      <c r="J13" s="378"/>
    </row>
    <row r="14" spans="1:13" s="196" customFormat="1" ht="67.5" x14ac:dyDescent="0.2">
      <c r="A14" s="41" t="s">
        <v>624</v>
      </c>
      <c r="B14" s="277" t="s">
        <v>691</v>
      </c>
      <c r="C14" s="301" t="s">
        <v>150</v>
      </c>
      <c r="D14" s="274" t="s">
        <v>468</v>
      </c>
      <c r="E14" s="275" t="s">
        <v>573</v>
      </c>
      <c r="F14" s="363"/>
      <c r="G14" s="368" t="str">
        <f t="shared" si="0"/>
        <v/>
      </c>
      <c r="H14" s="395"/>
      <c r="I14" s="41" t="s">
        <v>256</v>
      </c>
      <c r="J14" s="378"/>
    </row>
    <row r="15" spans="1:13" s="196" customFormat="1" ht="22.5" x14ac:dyDescent="0.2">
      <c r="A15" s="41" t="s">
        <v>260</v>
      </c>
      <c r="B15" s="277" t="s">
        <v>691</v>
      </c>
      <c r="C15" s="301" t="s">
        <v>171</v>
      </c>
      <c r="D15" s="274" t="s">
        <v>469</v>
      </c>
      <c r="E15" s="275" t="s">
        <v>781</v>
      </c>
      <c r="F15" s="363"/>
      <c r="G15" s="368" t="str">
        <f t="shared" si="0"/>
        <v/>
      </c>
      <c r="H15" s="369"/>
      <c r="I15" s="41" t="s">
        <v>259</v>
      </c>
      <c r="J15" s="378"/>
    </row>
    <row r="16" spans="1:13" s="196" customFormat="1" ht="45" x14ac:dyDescent="0.2">
      <c r="A16" s="41" t="s">
        <v>625</v>
      </c>
      <c r="B16" s="277" t="s">
        <v>691</v>
      </c>
      <c r="C16" s="301" t="s">
        <v>171</v>
      </c>
      <c r="D16" s="274" t="s">
        <v>470</v>
      </c>
      <c r="E16" s="275" t="s">
        <v>782</v>
      </c>
      <c r="F16" s="363"/>
      <c r="G16" s="368" t="str">
        <f t="shared" si="0"/>
        <v/>
      </c>
      <c r="H16" s="369"/>
      <c r="I16" s="41" t="s">
        <v>261</v>
      </c>
      <c r="J16" s="378"/>
      <c r="K16" s="198"/>
      <c r="L16" s="198"/>
      <c r="M16" s="198"/>
    </row>
    <row r="17" spans="1:15" s="196" customFormat="1" ht="22.5" x14ac:dyDescent="0.2">
      <c r="A17" s="41" t="s">
        <v>626</v>
      </c>
      <c r="B17" s="277" t="s">
        <v>691</v>
      </c>
      <c r="C17" s="301" t="s">
        <v>171</v>
      </c>
      <c r="D17" s="274" t="s">
        <v>471</v>
      </c>
      <c r="E17" s="275" t="s">
        <v>263</v>
      </c>
      <c r="F17" s="363"/>
      <c r="G17" s="368" t="str">
        <f t="shared" si="0"/>
        <v/>
      </c>
      <c r="H17" s="369"/>
      <c r="I17" s="41" t="s">
        <v>264</v>
      </c>
      <c r="J17" s="378"/>
      <c r="K17" s="198"/>
      <c r="L17" s="198"/>
      <c r="M17" s="198"/>
    </row>
    <row r="18" spans="1:15" s="196" customFormat="1" ht="22.5" x14ac:dyDescent="0.2">
      <c r="A18" s="41" t="s">
        <v>632</v>
      </c>
      <c r="B18" s="277" t="s">
        <v>699</v>
      </c>
      <c r="C18" s="301" t="s">
        <v>171</v>
      </c>
      <c r="D18" s="274" t="s">
        <v>472</v>
      </c>
      <c r="E18" s="275" t="s">
        <v>419</v>
      </c>
      <c r="F18" s="363"/>
      <c r="G18" s="368" t="str">
        <f t="shared" si="0"/>
        <v/>
      </c>
      <c r="H18" s="369"/>
      <c r="I18" s="451" t="s">
        <v>269</v>
      </c>
      <c r="J18" s="378"/>
    </row>
    <row r="19" spans="1:15" s="196" customFormat="1" ht="25.5" x14ac:dyDescent="0.2">
      <c r="A19" s="41" t="s">
        <v>627</v>
      </c>
      <c r="B19" s="283" t="s">
        <v>706</v>
      </c>
      <c r="C19" s="301" t="s">
        <v>171</v>
      </c>
      <c r="D19" s="274" t="s">
        <v>473</v>
      </c>
      <c r="E19" s="275" t="s">
        <v>731</v>
      </c>
      <c r="F19" s="363"/>
      <c r="G19" s="368" t="str">
        <f t="shared" si="0"/>
        <v/>
      </c>
      <c r="H19" s="369"/>
      <c r="I19" s="444"/>
      <c r="J19" s="378"/>
    </row>
    <row r="20" spans="1:15" s="196" customFormat="1" ht="22.5" x14ac:dyDescent="0.2">
      <c r="A20" s="41" t="s">
        <v>631</v>
      </c>
      <c r="B20" s="277" t="s">
        <v>699</v>
      </c>
      <c r="C20" s="301" t="s">
        <v>150</v>
      </c>
      <c r="D20" s="274" t="s">
        <v>206</v>
      </c>
      <c r="E20" s="275" t="s">
        <v>396</v>
      </c>
      <c r="F20" s="363"/>
      <c r="G20" s="368" t="str">
        <f t="shared" si="0"/>
        <v/>
      </c>
      <c r="H20" s="395"/>
      <c r="I20" s="79"/>
      <c r="J20" s="378"/>
    </row>
    <row r="21" spans="1:15" s="196" customFormat="1" ht="25.5" x14ac:dyDescent="0.2">
      <c r="A21" s="41" t="s">
        <v>576</v>
      </c>
      <c r="B21" s="283" t="s">
        <v>706</v>
      </c>
      <c r="C21" s="301" t="s">
        <v>171</v>
      </c>
      <c r="D21" s="274" t="s">
        <v>210</v>
      </c>
      <c r="E21" s="275" t="s">
        <v>572</v>
      </c>
      <c r="F21" s="363"/>
      <c r="G21" s="368" t="str">
        <f t="shared" si="0"/>
        <v/>
      </c>
      <c r="H21" s="369"/>
      <c r="I21" s="41" t="s">
        <v>732</v>
      </c>
      <c r="J21" s="378"/>
    </row>
    <row r="22" spans="1:15" s="196" customFormat="1" ht="157.5" x14ac:dyDescent="0.2">
      <c r="A22" s="41" t="s">
        <v>268</v>
      </c>
      <c r="B22" s="277" t="s">
        <v>699</v>
      </c>
      <c r="C22" s="301" t="s">
        <v>150</v>
      </c>
      <c r="D22" s="274" t="s">
        <v>213</v>
      </c>
      <c r="E22" s="275" t="s">
        <v>395</v>
      </c>
      <c r="F22" s="363"/>
      <c r="G22" s="368" t="str">
        <f t="shared" si="0"/>
        <v/>
      </c>
      <c r="H22" s="395"/>
      <c r="I22" s="41" t="s">
        <v>267</v>
      </c>
      <c r="J22" s="378"/>
    </row>
    <row r="23" spans="1:15" s="196" customFormat="1" ht="25.5" x14ac:dyDescent="0.2">
      <c r="A23" s="41" t="s">
        <v>201</v>
      </c>
      <c r="B23" s="283" t="s">
        <v>707</v>
      </c>
      <c r="C23" s="301" t="s">
        <v>150</v>
      </c>
      <c r="D23" s="274" t="s">
        <v>216</v>
      </c>
      <c r="E23" s="276" t="s">
        <v>565</v>
      </c>
      <c r="F23" s="363"/>
      <c r="G23" s="368" t="str">
        <f t="shared" si="0"/>
        <v/>
      </c>
      <c r="H23" s="388"/>
      <c r="I23" s="41" t="s">
        <v>603</v>
      </c>
      <c r="J23" s="369"/>
      <c r="M23" s="197"/>
      <c r="N23" s="197"/>
      <c r="O23" s="197"/>
    </row>
    <row r="24" spans="1:15" s="196" customFormat="1" ht="33.75" x14ac:dyDescent="0.2">
      <c r="A24" s="41" t="s">
        <v>633</v>
      </c>
      <c r="B24" s="283" t="s">
        <v>707</v>
      </c>
      <c r="C24" s="301" t="s">
        <v>150</v>
      </c>
      <c r="D24" s="274" t="s">
        <v>219</v>
      </c>
      <c r="E24" s="275" t="s">
        <v>308</v>
      </c>
      <c r="F24" s="363"/>
      <c r="G24" s="368" t="str">
        <f t="shared" si="0"/>
        <v/>
      </c>
      <c r="H24" s="395"/>
      <c r="I24" s="41"/>
      <c r="J24" s="378"/>
    </row>
    <row r="25" spans="1:15" s="196" customFormat="1" ht="33.75" x14ac:dyDescent="0.2">
      <c r="A25" s="41" t="s">
        <v>322</v>
      </c>
      <c r="B25" s="283" t="s">
        <v>707</v>
      </c>
      <c r="C25" s="301" t="s">
        <v>150</v>
      </c>
      <c r="D25" s="274" t="s">
        <v>223</v>
      </c>
      <c r="E25" s="275" t="s">
        <v>321</v>
      </c>
      <c r="F25" s="363"/>
      <c r="G25" s="368" t="str">
        <f t="shared" si="0"/>
        <v/>
      </c>
      <c r="H25" s="378"/>
      <c r="I25" s="41" t="s">
        <v>634</v>
      </c>
      <c r="J25" s="378"/>
    </row>
    <row r="26" spans="1:15" s="196" customFormat="1" x14ac:dyDescent="0.2">
      <c r="A26" s="41" t="s">
        <v>325</v>
      </c>
      <c r="B26" s="283" t="s">
        <v>707</v>
      </c>
      <c r="C26" s="301" t="s">
        <v>150</v>
      </c>
      <c r="D26" s="274" t="s">
        <v>724</v>
      </c>
      <c r="E26" s="275" t="s">
        <v>324</v>
      </c>
      <c r="F26" s="363"/>
      <c r="G26" s="368" t="str">
        <f t="shared" si="0"/>
        <v/>
      </c>
      <c r="H26" s="378"/>
      <c r="I26" s="41"/>
      <c r="J26" s="378"/>
    </row>
    <row r="27" spans="1:15" s="196" customFormat="1" ht="33.75" x14ac:dyDescent="0.2">
      <c r="A27" s="41" t="s">
        <v>319</v>
      </c>
      <c r="B27" s="283" t="s">
        <v>707</v>
      </c>
      <c r="C27" s="301" t="s">
        <v>150</v>
      </c>
      <c r="D27" s="274" t="s">
        <v>725</v>
      </c>
      <c r="E27" s="275" t="s">
        <v>317</v>
      </c>
      <c r="F27" s="363"/>
      <c r="G27" s="368" t="str">
        <f t="shared" si="0"/>
        <v/>
      </c>
      <c r="H27" s="378"/>
      <c r="I27" s="41" t="s">
        <v>318</v>
      </c>
      <c r="J27" s="378"/>
    </row>
  </sheetData>
  <sheetProtection algorithmName="SHA-512" hashValue="HfYShpC6QVznn3xf/JjUkC1qEara8xpV6jJp2CUTpehB9kHG7Eg7VMpn7KDvkpuCANy4cUBRJ8ryWrzNMs/T5g==" saltValue="S5VCnXs4kVKgQTR90a+V3Q==" spinCount="100000" sheet="1" objects="1" scenarios="1"/>
  <mergeCells count="2">
    <mergeCell ref="I18:I19"/>
    <mergeCell ref="I11:I12"/>
  </mergeCells>
  <phoneticPr fontId="34" type="noConversion"/>
  <conditionalFormatting sqref="A9:A12 A14:A27">
    <cfRule type="cellIs" dxfId="147" priority="33" operator="equal">
      <formula>"Oui"</formula>
    </cfRule>
    <cfRule type="cellIs" dxfId="146" priority="34" operator="equal">
      <formula>"Non"</formula>
    </cfRule>
    <cfRule type="cellIs" dxfId="145" priority="35" operator="equal">
      <formula>"NA"</formula>
    </cfRule>
  </conditionalFormatting>
  <conditionalFormatting sqref="E2:E4">
    <cfRule type="containsText" dxfId="144" priority="39" operator="containsText" text="OUI">
      <formula>NOT(ISERROR(SEARCH("OUI",E2)))</formula>
    </cfRule>
    <cfRule type="containsText" dxfId="143" priority="40" operator="containsText" text="NON">
      <formula>NOT(ISERROR(SEARCH("NON",E2)))</formula>
    </cfRule>
    <cfRule type="containsBlanks" dxfId="142" priority="43">
      <formula>LEN(TRIM(E2))=0</formula>
    </cfRule>
  </conditionalFormatting>
  <conditionalFormatting sqref="E7:E8">
    <cfRule type="containsBlanks" dxfId="141" priority="38">
      <formula>LEN(TRIM(E7))=0</formula>
    </cfRule>
  </conditionalFormatting>
  <conditionalFormatting sqref="E7:E12">
    <cfRule type="containsText" dxfId="140" priority="31" operator="containsText" text="OUI">
      <formula>NOT(ISERROR(SEARCH("OUI",E7)))</formula>
    </cfRule>
    <cfRule type="containsText" dxfId="139" priority="32" operator="containsText" text="NON">
      <formula>NOT(ISERROR(SEARCH("NON",E7)))</formula>
    </cfRule>
  </conditionalFormatting>
  <conditionalFormatting sqref="E14:E19">
    <cfRule type="containsText" dxfId="138" priority="41" operator="containsText" text="OUI">
      <formula>NOT(ISERROR(SEARCH("OUI",E14)))</formula>
    </cfRule>
    <cfRule type="containsText" dxfId="137" priority="42" operator="containsText" text="NON">
      <formula>NOT(ISERROR(SEARCH("NON",E14)))</formula>
    </cfRule>
  </conditionalFormatting>
  <conditionalFormatting sqref="E21:E23">
    <cfRule type="containsText" dxfId="136" priority="27" operator="containsText" text="OUI">
      <formula>NOT(ISERROR(SEARCH("OUI",E21)))</formula>
    </cfRule>
    <cfRule type="containsText" dxfId="135" priority="28" operator="containsText" text="NON">
      <formula>NOT(ISERROR(SEARCH("NON",E21)))</formula>
    </cfRule>
  </conditionalFormatting>
  <conditionalFormatting sqref="F2:F27">
    <cfRule type="containsText" dxfId="134" priority="1" operator="containsText" text="Oui partiellement pour les DMI en achat et/ou en dépôts permanents">
      <formula>NOT(ISERROR(SEARCH("Oui partiellement pour les DMI en achat et/ou en dépôts permanents",F2)))</formula>
    </cfRule>
    <cfRule type="containsText" dxfId="133" priority="2" operator="containsText" text="Non applicable">
      <formula>NOT(ISERROR(SEARCH("Non applicable",F2)))</formula>
    </cfRule>
    <cfRule type="cellIs" dxfId="132" priority="4" operator="equal">
      <formula>"Oui partiellement"</formula>
    </cfRule>
    <cfRule type="cellIs" dxfId="131" priority="5" operator="equal">
      <formula>"Oui"</formula>
    </cfRule>
    <cfRule type="cellIs" dxfId="130" priority="6" operator="equal">
      <formula>"Non"</formula>
    </cfRule>
  </conditionalFormatting>
  <conditionalFormatting sqref="F2:G27">
    <cfRule type="cellIs" dxfId="129" priority="3" operator="equal">
      <formula>"Oui totalement"</formula>
    </cfRule>
  </conditionalFormatting>
  <conditionalFormatting sqref="H1:H8">
    <cfRule type="containsText" dxfId="128" priority="25" operator="containsText" text="Observation">
      <formula>NOT(ISERROR(SEARCH("Observation",H1)))</formula>
    </cfRule>
    <cfRule type="containsText" dxfId="127" priority="26" operator="containsText" text="Entretien">
      <formula>NOT(ISERROR(SEARCH("Entretien",H1)))</formula>
    </cfRule>
  </conditionalFormatting>
  <conditionalFormatting sqref="H10 H13:H14">
    <cfRule type="containsText" dxfId="126" priority="29" operator="containsText" text="Observation">
      <formula>NOT(ISERROR(SEARCH("Observation",H10)))</formula>
    </cfRule>
    <cfRule type="containsText" dxfId="125" priority="30" operator="containsText" text="Entretien">
      <formula>NOT(ISERROR(SEARCH("Entretien",H10)))</formula>
    </cfRule>
  </conditionalFormatting>
  <pageMargins left="0.25" right="0.25" top="0.75" bottom="0.75" header="0.3" footer="0.3"/>
  <pageSetup paperSize="8" scale="50" fitToHeight="0" orientation="landscape" r:id="rId1"/>
  <headerFooter>
    <oddFooter>&amp;CMise en oeuvre du management de la qualité du circuit des DMI - Bloc opératoire</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900-000000000000}">
          <x14:formula1>
            <xm:f>Liste!$G$2:$G$3</xm:f>
          </x14:formula1>
          <xm:sqref>F2:F6 F8:F10 F13:F17 F19:F27</xm:sqref>
        </x14:dataValidation>
        <x14:dataValidation type="list" allowBlank="1" showInputMessage="1" showErrorMessage="1" xr:uid="{00000000-0002-0000-0900-000001000000}">
          <x14:formula1>
            <xm:f>Liste!$J$2:$J$4</xm:f>
          </x14:formula1>
          <xm:sqref>F11:F12</xm:sqref>
        </x14:dataValidation>
        <x14:dataValidation type="list" allowBlank="1" showInputMessage="1" showErrorMessage="1" xr:uid="{00000000-0002-0000-0900-000002000000}">
          <x14:formula1>
            <xm:f>Liste!$V$2:$V$5</xm:f>
          </x14:formula1>
          <xm:sqref>F7</xm:sqref>
        </x14:dataValidation>
        <x14:dataValidation type="list" allowBlank="1" showInputMessage="1" showErrorMessage="1" xr:uid="{86DD6500-16FC-4FF3-B4BD-40167BC97951}">
          <x14:formula1>
            <xm:f>Liste!$Y$2:$Y$4</xm:f>
          </x14:formula1>
          <xm:sqref>F18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euil11">
    <tabColor rgb="FF00B0F0"/>
  </sheetPr>
  <dimension ref="A1:M11"/>
  <sheetViews>
    <sheetView topLeftCell="B1" zoomScale="80" zoomScaleNormal="80" workbookViewId="0">
      <selection activeCell="H37" sqref="H37"/>
    </sheetView>
  </sheetViews>
  <sheetFormatPr baseColWidth="10" defaultRowHeight="12.75" x14ac:dyDescent="0.2"/>
  <cols>
    <col min="1" max="1" width="78.85546875" customWidth="1"/>
    <col min="2" max="2" width="12.85546875" bestFit="1" customWidth="1"/>
    <col min="3" max="3" width="22.28515625" bestFit="1" customWidth="1"/>
    <col min="4" max="4" width="31.28515625" bestFit="1" customWidth="1"/>
    <col min="5" max="5" width="68.42578125" customWidth="1"/>
    <col min="6" max="6" width="10.7109375" bestFit="1" customWidth="1"/>
    <col min="7" max="7" width="29.42578125" bestFit="1" customWidth="1"/>
    <col min="8" max="9" width="78.85546875" customWidth="1"/>
    <col min="10" max="11" width="11.85546875" bestFit="1" customWidth="1"/>
  </cols>
  <sheetData>
    <row r="1" spans="1:13" s="136" customFormat="1" ht="15.75" x14ac:dyDescent="0.2">
      <c r="A1" s="135" t="s">
        <v>84</v>
      </c>
      <c r="B1" s="134" t="s">
        <v>433</v>
      </c>
      <c r="C1" s="135" t="s">
        <v>81</v>
      </c>
      <c r="D1" s="140" t="s">
        <v>429</v>
      </c>
      <c r="E1" s="135" t="s">
        <v>430</v>
      </c>
      <c r="F1" s="135" t="s">
        <v>431</v>
      </c>
      <c r="G1" s="135" t="s">
        <v>24</v>
      </c>
      <c r="H1" s="135" t="s">
        <v>82</v>
      </c>
      <c r="I1" s="146" t="s">
        <v>436</v>
      </c>
    </row>
    <row r="2" spans="1:13" s="3" customFormat="1" ht="90" x14ac:dyDescent="0.2">
      <c r="A2" s="41" t="s">
        <v>282</v>
      </c>
      <c r="B2" s="53" t="s">
        <v>229</v>
      </c>
      <c r="C2" s="64" t="s">
        <v>150</v>
      </c>
      <c r="D2" s="84" t="s">
        <v>123</v>
      </c>
      <c r="E2" s="123" t="s">
        <v>280</v>
      </c>
      <c r="F2" s="114"/>
      <c r="G2" s="95"/>
      <c r="H2" s="41" t="s">
        <v>398</v>
      </c>
      <c r="I2" s="43"/>
      <c r="J2" s="25"/>
      <c r="K2" s="25"/>
      <c r="L2" s="25"/>
    </row>
    <row r="3" spans="1:13" s="3" customFormat="1" ht="25.5" x14ac:dyDescent="0.2">
      <c r="A3" s="41" t="s">
        <v>284</v>
      </c>
      <c r="B3" s="53" t="s">
        <v>231</v>
      </c>
      <c r="C3" s="64" t="s">
        <v>171</v>
      </c>
      <c r="D3" s="84" t="s">
        <v>123</v>
      </c>
      <c r="E3" s="62" t="s">
        <v>399</v>
      </c>
      <c r="F3" s="48"/>
      <c r="G3" s="76"/>
      <c r="H3" s="41"/>
      <c r="I3" s="43"/>
      <c r="J3" s="25"/>
      <c r="K3" s="25"/>
      <c r="L3" s="25"/>
    </row>
    <row r="4" spans="1:13" s="3" customFormat="1" ht="45" x14ac:dyDescent="0.2">
      <c r="A4" s="41" t="s">
        <v>287</v>
      </c>
      <c r="B4" s="53" t="s">
        <v>235</v>
      </c>
      <c r="C4" s="64" t="s">
        <v>171</v>
      </c>
      <c r="D4" s="84" t="s">
        <v>123</v>
      </c>
      <c r="E4" s="124" t="s">
        <v>400</v>
      </c>
      <c r="F4" s="48"/>
      <c r="G4" s="76"/>
      <c r="H4" s="41" t="s">
        <v>286</v>
      </c>
      <c r="I4" s="43"/>
      <c r="J4" s="25"/>
      <c r="K4" s="25"/>
      <c r="L4" s="25"/>
      <c r="M4" s="25"/>
    </row>
    <row r="5" spans="1:13" s="3" customFormat="1" ht="25.5" hidden="1" x14ac:dyDescent="0.2">
      <c r="A5" s="70" t="s">
        <v>292</v>
      </c>
      <c r="B5" s="53" t="s">
        <v>239</v>
      </c>
      <c r="C5" s="69" t="s">
        <v>171</v>
      </c>
      <c r="D5" s="84" t="s">
        <v>123</v>
      </c>
      <c r="E5" s="129" t="s">
        <v>291</v>
      </c>
      <c r="F5" s="68"/>
      <c r="G5" s="68"/>
      <c r="H5" s="70"/>
      <c r="I5" s="43"/>
      <c r="J5" s="25"/>
      <c r="K5" s="25"/>
      <c r="L5" s="25"/>
      <c r="M5" s="25"/>
    </row>
    <row r="6" spans="1:13" s="3" customFormat="1" ht="22.5" hidden="1" x14ac:dyDescent="0.2">
      <c r="A6" s="70" t="s">
        <v>292</v>
      </c>
      <c r="B6" s="53" t="s">
        <v>242</v>
      </c>
      <c r="C6" s="69" t="s">
        <v>171</v>
      </c>
      <c r="D6" s="84" t="s">
        <v>123</v>
      </c>
      <c r="E6" s="129" t="s">
        <v>293</v>
      </c>
      <c r="F6" s="68"/>
      <c r="G6" s="68"/>
      <c r="H6" s="70"/>
      <c r="I6" s="43"/>
      <c r="J6" s="25"/>
      <c r="K6" s="25"/>
      <c r="L6" s="25"/>
      <c r="M6" s="25"/>
    </row>
    <row r="7" spans="1:13" s="3" customFormat="1" ht="22.5" hidden="1" x14ac:dyDescent="0.2">
      <c r="A7" s="70" t="s">
        <v>292</v>
      </c>
      <c r="B7" s="53" t="s">
        <v>244</v>
      </c>
      <c r="C7" s="69" t="s">
        <v>171</v>
      </c>
      <c r="D7" s="84" t="s">
        <v>123</v>
      </c>
      <c r="E7" s="129" t="s">
        <v>294</v>
      </c>
      <c r="F7" s="68"/>
      <c r="G7" s="68"/>
      <c r="H7" s="70"/>
      <c r="I7" s="43"/>
      <c r="J7" s="25"/>
      <c r="K7" s="25"/>
      <c r="L7" s="25"/>
      <c r="M7" s="25"/>
    </row>
    <row r="8" spans="1:13" s="3" customFormat="1" ht="22.5" hidden="1" x14ac:dyDescent="0.2">
      <c r="A8" s="70" t="s">
        <v>292</v>
      </c>
      <c r="B8" s="53" t="s">
        <v>474</v>
      </c>
      <c r="C8" s="69" t="s">
        <v>171</v>
      </c>
      <c r="D8" s="84" t="s">
        <v>123</v>
      </c>
      <c r="E8" s="129" t="s">
        <v>295</v>
      </c>
      <c r="F8" s="68"/>
      <c r="G8" s="68"/>
      <c r="H8" s="70"/>
      <c r="I8" s="43"/>
      <c r="J8" s="25"/>
      <c r="K8" s="25"/>
      <c r="L8" s="25"/>
      <c r="M8" s="25"/>
    </row>
    <row r="9" spans="1:13" s="3" customFormat="1" ht="51" hidden="1" x14ac:dyDescent="0.2">
      <c r="A9" s="70" t="s">
        <v>297</v>
      </c>
      <c r="B9" s="53" t="s">
        <v>475</v>
      </c>
      <c r="C9" s="69" t="s">
        <v>171</v>
      </c>
      <c r="D9" s="84" t="s">
        <v>123</v>
      </c>
      <c r="E9" s="129" t="s">
        <v>296</v>
      </c>
      <c r="F9" s="68"/>
      <c r="G9" s="68"/>
      <c r="H9" s="70"/>
      <c r="I9" s="43"/>
      <c r="J9" s="25"/>
      <c r="K9" s="25"/>
      <c r="L9" s="25"/>
      <c r="M9" s="25"/>
    </row>
    <row r="10" spans="1:13" s="3" customFormat="1" ht="25.5" hidden="1" x14ac:dyDescent="0.2">
      <c r="A10" s="70" t="s">
        <v>292</v>
      </c>
      <c r="B10" s="53" t="s">
        <v>476</v>
      </c>
      <c r="C10" s="69" t="s">
        <v>171</v>
      </c>
      <c r="D10" s="84" t="s">
        <v>123</v>
      </c>
      <c r="E10" s="129" t="s">
        <v>298</v>
      </c>
      <c r="F10" s="68"/>
      <c r="G10" s="68"/>
      <c r="H10" s="70" t="s">
        <v>299</v>
      </c>
      <c r="I10" s="43"/>
      <c r="J10" s="25"/>
      <c r="K10" s="25"/>
      <c r="L10" s="25"/>
      <c r="M10" s="25"/>
    </row>
    <row r="11" spans="1:13" s="3" customFormat="1" ht="45" x14ac:dyDescent="0.2">
      <c r="A11" s="41" t="s">
        <v>287</v>
      </c>
      <c r="B11" s="53" t="s">
        <v>477</v>
      </c>
      <c r="C11" s="64" t="s">
        <v>150</v>
      </c>
      <c r="D11" s="147" t="s">
        <v>461</v>
      </c>
      <c r="E11" s="123" t="s">
        <v>302</v>
      </c>
      <c r="F11" s="48"/>
      <c r="G11" s="76"/>
      <c r="H11" s="41" t="s">
        <v>303</v>
      </c>
      <c r="I11" s="43"/>
      <c r="J11" s="25"/>
      <c r="L11" s="25"/>
      <c r="M11" s="25"/>
    </row>
  </sheetData>
  <phoneticPr fontId="34" type="noConversion"/>
  <conditionalFormatting sqref="A2:A11">
    <cfRule type="cellIs" dxfId="124" priority="8" operator="equal">
      <formula>"Non"</formula>
    </cfRule>
    <cfRule type="cellIs" dxfId="123" priority="9" operator="equal">
      <formula>"Oui"</formula>
    </cfRule>
    <cfRule type="cellIs" dxfId="122" priority="15" operator="equal">
      <formula>"NA"</formula>
    </cfRule>
  </conditionalFormatting>
  <conditionalFormatting sqref="E2:E4 E11">
    <cfRule type="containsText" dxfId="121" priority="10" operator="containsText" text="OUI">
      <formula>NOT(ISERROR(SEARCH("OUI",E2)))</formula>
    </cfRule>
    <cfRule type="containsText" dxfId="120" priority="11" operator="containsText" text="NON">
      <formula>NOT(ISERROR(SEARCH("NON",E2)))</formula>
    </cfRule>
  </conditionalFormatting>
  <conditionalFormatting sqref="G1">
    <cfRule type="containsText" dxfId="119" priority="4" operator="containsText" text="Observation">
      <formula>NOT(ISERROR(SEARCH("Observation",G1)))</formula>
    </cfRule>
    <cfRule type="containsText" dxfId="118" priority="5" operator="containsText" text="Entretien">
      <formula>NOT(ISERROR(SEARCH("Entretien",G1)))</formula>
    </cfRule>
  </conditionalFormatting>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Feuil12">
    <tabColor rgb="FF002060"/>
  </sheetPr>
  <dimension ref="C1:M53"/>
  <sheetViews>
    <sheetView topLeftCell="B16" zoomScale="80" zoomScaleNormal="80" workbookViewId="0">
      <selection activeCell="G44" sqref="G44"/>
    </sheetView>
  </sheetViews>
  <sheetFormatPr baseColWidth="10" defaultColWidth="11.42578125" defaultRowHeight="12.75" x14ac:dyDescent="0.2"/>
  <cols>
    <col min="1" max="2" width="11.42578125" style="98"/>
    <col min="3" max="3" width="115.85546875" style="98" bestFit="1" customWidth="1"/>
    <col min="4" max="13" width="20.7109375" style="98" customWidth="1"/>
    <col min="14" max="16384" width="11.42578125" style="98"/>
  </cols>
  <sheetData>
    <row r="1" spans="3:13" s="151" customFormat="1" ht="57" customHeight="1" x14ac:dyDescent="0.2">
      <c r="C1" s="457" t="s">
        <v>521</v>
      </c>
      <c r="D1" s="458"/>
      <c r="E1" s="458"/>
      <c r="F1" s="458"/>
      <c r="G1" s="458"/>
      <c r="H1" s="458"/>
      <c r="I1" s="458"/>
      <c r="J1" s="458"/>
      <c r="K1" s="458"/>
      <c r="L1" s="458"/>
      <c r="M1" s="458"/>
    </row>
    <row r="2" spans="3:13" s="151" customFormat="1" ht="28.5" x14ac:dyDescent="0.2">
      <c r="C2" s="176"/>
      <c r="D2" s="177"/>
      <c r="E2" s="177"/>
      <c r="F2" s="177"/>
      <c r="G2" s="177"/>
      <c r="H2" s="177"/>
      <c r="I2" s="177"/>
      <c r="J2" s="177"/>
      <c r="K2" s="177"/>
      <c r="L2" s="177"/>
      <c r="M2" s="177"/>
    </row>
    <row r="3" spans="3:13" s="151" customFormat="1" ht="28.5" customHeight="1" x14ac:dyDescent="0.2">
      <c r="C3" s="456" t="s">
        <v>479</v>
      </c>
      <c r="D3" s="456"/>
      <c r="E3" s="456"/>
      <c r="F3" s="456"/>
      <c r="G3" s="456"/>
      <c r="H3" s="456"/>
      <c r="I3" s="456"/>
      <c r="J3" s="456"/>
      <c r="K3" s="456"/>
      <c r="L3" s="456"/>
      <c r="M3" s="456"/>
    </row>
    <row r="4" spans="3:13" s="151" customFormat="1" ht="28.5" customHeight="1" x14ac:dyDescent="0.2">
      <c r="C4" s="176"/>
      <c r="D4" s="176"/>
      <c r="E4" s="176"/>
      <c r="F4" s="176"/>
      <c r="G4" s="176"/>
      <c r="H4" s="176"/>
      <c r="I4" s="176"/>
      <c r="J4" s="176"/>
      <c r="K4" s="176"/>
      <c r="L4" s="176"/>
      <c r="M4" s="176"/>
    </row>
    <row r="5" spans="3:13" s="153" customFormat="1" ht="21" x14ac:dyDescent="0.2">
      <c r="C5" s="152"/>
      <c r="D5" s="460" t="s">
        <v>426</v>
      </c>
      <c r="E5" s="461"/>
      <c r="F5" s="461"/>
      <c r="G5" s="461"/>
      <c r="H5" s="462"/>
      <c r="I5" s="461" t="s">
        <v>427</v>
      </c>
      <c r="J5" s="461"/>
      <c r="K5" s="461"/>
      <c r="L5" s="461"/>
      <c r="M5" s="463"/>
    </row>
    <row r="6" spans="3:13" s="151" customFormat="1" ht="21" x14ac:dyDescent="0.2">
      <c r="C6" s="152" t="s">
        <v>515</v>
      </c>
      <c r="D6" s="468"/>
      <c r="E6" s="464"/>
      <c r="F6" s="464"/>
      <c r="G6" s="464"/>
      <c r="H6" s="464"/>
      <c r="I6" s="464"/>
      <c r="J6" s="464"/>
      <c r="K6" s="464"/>
      <c r="L6" s="464"/>
      <c r="M6" s="465"/>
    </row>
    <row r="7" spans="3:13" s="153" customFormat="1" ht="21" x14ac:dyDescent="0.2">
      <c r="C7" s="152" t="s">
        <v>480</v>
      </c>
      <c r="D7" s="469"/>
      <c r="E7" s="466"/>
      <c r="F7" s="466"/>
      <c r="G7" s="466"/>
      <c r="H7" s="466"/>
      <c r="I7" s="466"/>
      <c r="J7" s="466"/>
      <c r="K7" s="466"/>
      <c r="L7" s="466"/>
      <c r="M7" s="467"/>
    </row>
    <row r="8" spans="3:13" s="151" customFormat="1" ht="21" x14ac:dyDescent="0.2">
      <c r="C8" s="152"/>
      <c r="D8" s="166" t="s">
        <v>481</v>
      </c>
      <c r="E8" s="166" t="s">
        <v>482</v>
      </c>
      <c r="F8" s="166" t="s">
        <v>483</v>
      </c>
      <c r="G8" s="166" t="s">
        <v>484</v>
      </c>
      <c r="H8" s="168" t="s">
        <v>485</v>
      </c>
      <c r="I8" s="167" t="s">
        <v>481</v>
      </c>
      <c r="J8" s="166" t="s">
        <v>482</v>
      </c>
      <c r="K8" s="166" t="s">
        <v>483</v>
      </c>
      <c r="L8" s="166" t="s">
        <v>484</v>
      </c>
      <c r="M8" s="166" t="s">
        <v>485</v>
      </c>
    </row>
    <row r="9" spans="3:13" s="151" customFormat="1" ht="18.75" x14ac:dyDescent="0.2">
      <c r="C9" s="164" t="s">
        <v>487</v>
      </c>
      <c r="D9" s="165"/>
      <c r="E9" s="165"/>
      <c r="F9" s="165"/>
      <c r="G9" s="165"/>
      <c r="H9" s="169"/>
      <c r="I9" s="150"/>
      <c r="J9" s="165"/>
      <c r="K9" s="165"/>
      <c r="L9" s="165"/>
      <c r="M9" s="165"/>
    </row>
    <row r="10" spans="3:13" s="151" customFormat="1" ht="18.75" x14ac:dyDescent="0.2">
      <c r="C10" s="164" t="s">
        <v>486</v>
      </c>
      <c r="D10" s="165"/>
      <c r="E10" s="165"/>
      <c r="F10" s="165"/>
      <c r="G10" s="165"/>
      <c r="H10" s="169"/>
      <c r="I10" s="150"/>
      <c r="J10" s="165"/>
      <c r="K10" s="165"/>
      <c r="L10" s="165"/>
      <c r="M10" s="165"/>
    </row>
    <row r="11" spans="3:13" s="151" customFormat="1" ht="21" x14ac:dyDescent="0.2">
      <c r="C11" s="459" t="s">
        <v>505</v>
      </c>
      <c r="D11" s="459"/>
      <c r="E11" s="459"/>
      <c r="F11" s="459"/>
      <c r="G11" s="459"/>
      <c r="H11" s="459"/>
      <c r="I11" s="459"/>
      <c r="J11" s="459"/>
      <c r="K11" s="459"/>
      <c r="L11" s="459"/>
      <c r="M11" s="459"/>
    </row>
    <row r="12" spans="3:13" ht="21" x14ac:dyDescent="0.2">
      <c r="C12" s="162" t="s">
        <v>514</v>
      </c>
      <c r="D12" s="163" t="s">
        <v>506</v>
      </c>
      <c r="E12" s="163" t="s">
        <v>507</v>
      </c>
      <c r="F12" s="163" t="s">
        <v>508</v>
      </c>
      <c r="G12" s="163" t="s">
        <v>509</v>
      </c>
      <c r="H12" s="173" t="s">
        <v>510</v>
      </c>
      <c r="I12" s="172" t="s">
        <v>506</v>
      </c>
      <c r="J12" s="163" t="s">
        <v>507</v>
      </c>
      <c r="K12" s="163" t="s">
        <v>508</v>
      </c>
      <c r="L12" s="163" t="s">
        <v>509</v>
      </c>
      <c r="M12" s="163" t="s">
        <v>510</v>
      </c>
    </row>
    <row r="13" spans="3:13" ht="28.5" x14ac:dyDescent="0.2">
      <c r="C13" s="160" t="s">
        <v>511</v>
      </c>
      <c r="D13" s="161"/>
      <c r="E13" s="161"/>
      <c r="F13" s="161"/>
      <c r="G13" s="161"/>
      <c r="H13" s="174"/>
      <c r="I13" s="161"/>
      <c r="J13" s="161"/>
      <c r="K13" s="161"/>
      <c r="L13" s="161"/>
      <c r="M13" s="161"/>
    </row>
    <row r="14" spans="3:13" ht="21" x14ac:dyDescent="0.2">
      <c r="C14" s="148" t="s">
        <v>512</v>
      </c>
      <c r="D14" s="154"/>
      <c r="E14" s="154"/>
      <c r="F14" s="154"/>
      <c r="G14" s="154"/>
      <c r="H14" s="171"/>
      <c r="I14" s="154"/>
      <c r="J14" s="154"/>
      <c r="K14" s="154"/>
      <c r="L14" s="154"/>
      <c r="M14" s="154"/>
    </row>
    <row r="15" spans="3:13" ht="28.5" x14ac:dyDescent="0.2">
      <c r="C15" s="148" t="s">
        <v>513</v>
      </c>
      <c r="D15" s="149"/>
      <c r="E15" s="149"/>
      <c r="F15" s="149"/>
      <c r="G15" s="149"/>
      <c r="H15" s="175"/>
      <c r="I15" s="149"/>
      <c r="J15" s="149"/>
      <c r="K15" s="149"/>
      <c r="L15" s="149"/>
      <c r="M15" s="149"/>
    </row>
    <row r="16" spans="3:13" s="151" customFormat="1" ht="21" x14ac:dyDescent="0.2">
      <c r="C16" s="455" t="s">
        <v>488</v>
      </c>
      <c r="D16" s="455"/>
      <c r="E16" s="455"/>
      <c r="F16" s="455"/>
      <c r="G16" s="455"/>
      <c r="H16" s="455"/>
      <c r="I16" s="455"/>
      <c r="J16" s="455"/>
      <c r="K16" s="455"/>
      <c r="L16" s="455"/>
      <c r="M16" s="455"/>
    </row>
    <row r="17" spans="3:13" ht="42" x14ac:dyDescent="0.2">
      <c r="C17" s="156" t="s">
        <v>489</v>
      </c>
      <c r="D17" s="159" t="s">
        <v>490</v>
      </c>
      <c r="E17" s="159" t="s">
        <v>491</v>
      </c>
      <c r="F17" s="159" t="s">
        <v>492</v>
      </c>
      <c r="G17" s="159" t="s">
        <v>493</v>
      </c>
      <c r="H17" s="170" t="s">
        <v>494</v>
      </c>
      <c r="I17" s="158" t="s">
        <v>490</v>
      </c>
      <c r="J17" s="159" t="s">
        <v>491</v>
      </c>
      <c r="K17" s="159" t="s">
        <v>492</v>
      </c>
      <c r="L17" s="159" t="s">
        <v>493</v>
      </c>
      <c r="M17" s="159" t="s">
        <v>494</v>
      </c>
    </row>
    <row r="18" spans="3:13" ht="18.75" x14ac:dyDescent="0.2">
      <c r="C18" s="155" t="s">
        <v>638</v>
      </c>
      <c r="D18" s="157"/>
      <c r="E18" s="157"/>
      <c r="F18" s="157"/>
      <c r="G18" s="157"/>
      <c r="H18" s="171"/>
      <c r="I18" s="157"/>
      <c r="J18" s="157"/>
      <c r="K18" s="157"/>
      <c r="L18" s="157"/>
      <c r="M18" s="157"/>
    </row>
    <row r="19" spans="3:13" ht="18.75" x14ac:dyDescent="0.2">
      <c r="C19" s="155" t="s">
        <v>495</v>
      </c>
      <c r="D19" s="154"/>
      <c r="E19" s="154"/>
      <c r="F19" s="154"/>
      <c r="G19" s="154"/>
      <c r="H19" s="171"/>
      <c r="I19" s="154"/>
      <c r="J19" s="154"/>
      <c r="K19" s="154"/>
      <c r="L19" s="154"/>
      <c r="M19" s="154"/>
    </row>
    <row r="20" spans="3:13" ht="18.75" x14ac:dyDescent="0.2">
      <c r="C20" s="155" t="s">
        <v>496</v>
      </c>
      <c r="D20" s="154"/>
      <c r="E20" s="154"/>
      <c r="F20" s="154"/>
      <c r="G20" s="154"/>
      <c r="H20" s="171"/>
      <c r="I20" s="154"/>
      <c r="J20" s="154"/>
      <c r="K20" s="154"/>
      <c r="L20" s="154"/>
      <c r="M20" s="154"/>
    </row>
    <row r="21" spans="3:13" ht="18.75" x14ac:dyDescent="0.2">
      <c r="C21" s="155" t="s">
        <v>497</v>
      </c>
      <c r="D21" s="154"/>
      <c r="E21" s="154"/>
      <c r="F21" s="154"/>
      <c r="G21" s="154"/>
      <c r="H21" s="171"/>
      <c r="I21" s="154"/>
      <c r="J21" s="154"/>
      <c r="K21" s="154"/>
      <c r="L21" s="154"/>
      <c r="M21" s="154"/>
    </row>
    <row r="22" spans="3:13" ht="18.75" x14ac:dyDescent="0.2">
      <c r="C22" s="155" t="s">
        <v>498</v>
      </c>
      <c r="D22" s="154"/>
      <c r="E22" s="154"/>
      <c r="F22" s="154"/>
      <c r="G22" s="154"/>
      <c r="H22" s="171"/>
      <c r="I22" s="154"/>
      <c r="J22" s="154"/>
      <c r="K22" s="154"/>
      <c r="L22" s="154"/>
      <c r="M22" s="154"/>
    </row>
    <row r="23" spans="3:13" ht="18.75" x14ac:dyDescent="0.2">
      <c r="C23" s="155" t="s">
        <v>499</v>
      </c>
      <c r="D23" s="154"/>
      <c r="E23" s="154"/>
      <c r="F23" s="154"/>
      <c r="G23" s="154"/>
      <c r="H23" s="171"/>
      <c r="I23" s="154"/>
      <c r="J23" s="154"/>
      <c r="K23" s="154"/>
      <c r="L23" s="154"/>
      <c r="M23" s="154"/>
    </row>
    <row r="24" spans="3:13" ht="18.75" x14ac:dyDescent="0.2">
      <c r="C24" s="155" t="s">
        <v>637</v>
      </c>
      <c r="D24" s="154"/>
      <c r="E24" s="154"/>
      <c r="F24" s="154"/>
      <c r="G24" s="154"/>
      <c r="H24" s="171"/>
      <c r="I24" s="154"/>
      <c r="J24" s="154"/>
      <c r="K24" s="154"/>
      <c r="L24" s="154"/>
      <c r="M24" s="154"/>
    </row>
    <row r="25" spans="3:13" ht="18.75" x14ac:dyDescent="0.2">
      <c r="C25" s="155" t="s">
        <v>500</v>
      </c>
      <c r="D25" s="154"/>
      <c r="E25" s="154"/>
      <c r="F25" s="154"/>
      <c r="G25" s="154"/>
      <c r="H25" s="171"/>
      <c r="I25" s="154"/>
      <c r="J25" s="154"/>
      <c r="K25" s="154"/>
      <c r="L25" s="154"/>
      <c r="M25" s="154"/>
    </row>
    <row r="26" spans="3:13" ht="18.75" x14ac:dyDescent="0.2">
      <c r="C26" s="155" t="s">
        <v>501</v>
      </c>
      <c r="D26" s="154"/>
      <c r="E26" s="154"/>
      <c r="F26" s="154"/>
      <c r="G26" s="154"/>
      <c r="H26" s="171"/>
      <c r="I26" s="154"/>
      <c r="J26" s="154"/>
      <c r="K26" s="154"/>
      <c r="L26" s="154"/>
      <c r="M26" s="154"/>
    </row>
    <row r="27" spans="3:13" ht="18.75" x14ac:dyDescent="0.2">
      <c r="C27" s="155" t="s">
        <v>502</v>
      </c>
      <c r="D27" s="154"/>
      <c r="E27" s="154"/>
      <c r="F27" s="154"/>
      <c r="G27" s="154"/>
      <c r="H27" s="171"/>
      <c r="I27" s="154"/>
      <c r="J27" s="154"/>
      <c r="K27" s="154"/>
      <c r="L27" s="154"/>
      <c r="M27" s="154"/>
    </row>
    <row r="28" spans="3:13" ht="42" x14ac:dyDescent="0.2">
      <c r="C28" s="156" t="s">
        <v>503</v>
      </c>
      <c r="D28" s="154"/>
      <c r="E28" s="154"/>
      <c r="F28" s="154"/>
      <c r="G28" s="154"/>
      <c r="H28" s="171"/>
      <c r="I28" s="154"/>
      <c r="J28" s="154"/>
      <c r="K28" s="154"/>
      <c r="L28" s="154"/>
      <c r="M28" s="154"/>
    </row>
    <row r="29" spans="3:13" ht="21" x14ac:dyDescent="0.2">
      <c r="C29" s="156" t="s">
        <v>504</v>
      </c>
      <c r="D29" s="154"/>
      <c r="E29" s="154"/>
      <c r="F29" s="154"/>
      <c r="G29" s="154"/>
      <c r="H29" s="171"/>
      <c r="I29" s="154"/>
      <c r="J29" s="154"/>
      <c r="K29" s="154"/>
      <c r="L29" s="154"/>
      <c r="M29" s="154"/>
    </row>
    <row r="33" spans="3:11" ht="89.25" hidden="1" x14ac:dyDescent="0.2">
      <c r="C33" s="70" t="s">
        <v>292</v>
      </c>
      <c r="D33" s="53" t="s">
        <v>239</v>
      </c>
      <c r="E33" s="69" t="s">
        <v>171</v>
      </c>
      <c r="F33" s="84" t="s">
        <v>123</v>
      </c>
      <c r="G33" s="129" t="s">
        <v>291</v>
      </c>
      <c r="H33" s="68"/>
      <c r="I33" s="68"/>
      <c r="J33" s="70"/>
      <c r="K33" s="43"/>
    </row>
    <row r="34" spans="3:11" ht="22.5" hidden="1" x14ac:dyDescent="0.2">
      <c r="C34" s="70" t="s">
        <v>292</v>
      </c>
      <c r="D34" s="53" t="s">
        <v>242</v>
      </c>
      <c r="E34" s="69" t="s">
        <v>171</v>
      </c>
      <c r="F34" s="84" t="s">
        <v>123</v>
      </c>
      <c r="G34" s="129" t="s">
        <v>293</v>
      </c>
      <c r="H34" s="68"/>
      <c r="I34" s="68"/>
      <c r="J34" s="70"/>
      <c r="K34" s="43"/>
    </row>
    <row r="35" spans="3:11" ht="38.25" hidden="1" x14ac:dyDescent="0.2">
      <c r="C35" s="70" t="s">
        <v>292</v>
      </c>
      <c r="D35" s="53" t="s">
        <v>244</v>
      </c>
      <c r="E35" s="69" t="s">
        <v>171</v>
      </c>
      <c r="F35" s="84" t="s">
        <v>123</v>
      </c>
      <c r="G35" s="129" t="s">
        <v>294</v>
      </c>
      <c r="H35" s="68"/>
      <c r="I35" s="68"/>
      <c r="J35" s="70"/>
      <c r="K35" s="43"/>
    </row>
    <row r="36" spans="3:11" ht="25.5" hidden="1" x14ac:dyDescent="0.2">
      <c r="C36" s="70" t="s">
        <v>292</v>
      </c>
      <c r="D36" s="53" t="s">
        <v>474</v>
      </c>
      <c r="E36" s="69" t="s">
        <v>171</v>
      </c>
      <c r="F36" s="84" t="s">
        <v>123</v>
      </c>
      <c r="G36" s="129" t="s">
        <v>295</v>
      </c>
      <c r="H36" s="68"/>
      <c r="I36" s="68"/>
      <c r="J36" s="70"/>
      <c r="K36" s="43"/>
    </row>
    <row r="37" spans="3:11" ht="178.5" hidden="1" x14ac:dyDescent="0.2">
      <c r="C37" s="70" t="s">
        <v>297</v>
      </c>
      <c r="D37" s="53" t="s">
        <v>475</v>
      </c>
      <c r="E37" s="69" t="s">
        <v>171</v>
      </c>
      <c r="F37" s="84" t="s">
        <v>123</v>
      </c>
      <c r="G37" s="129" t="s">
        <v>296</v>
      </c>
      <c r="H37" s="68"/>
      <c r="I37" s="68"/>
      <c r="J37" s="70"/>
      <c r="K37" s="43"/>
    </row>
    <row r="38" spans="3:11" ht="102" hidden="1" x14ac:dyDescent="0.2">
      <c r="C38" s="70" t="s">
        <v>292</v>
      </c>
      <c r="D38" s="53" t="s">
        <v>476</v>
      </c>
      <c r="E38" s="69" t="s">
        <v>171</v>
      </c>
      <c r="F38" s="84" t="s">
        <v>123</v>
      </c>
      <c r="G38" s="129" t="s">
        <v>298</v>
      </c>
      <c r="H38" s="68"/>
      <c r="I38" s="68"/>
      <c r="J38" s="70" t="s">
        <v>299</v>
      </c>
      <c r="K38" s="43"/>
    </row>
    <row r="40" spans="3:11" x14ac:dyDescent="0.2">
      <c r="C40" s="180" t="s">
        <v>543</v>
      </c>
    </row>
    <row r="41" spans="3:11" x14ac:dyDescent="0.2">
      <c r="C41" s="181" t="s">
        <v>544</v>
      </c>
    </row>
    <row r="42" spans="3:11" x14ac:dyDescent="0.2">
      <c r="C42" s="181" t="s">
        <v>545</v>
      </c>
    </row>
    <row r="44" spans="3:11" ht="409.5" x14ac:dyDescent="0.2">
      <c r="C44" s="138" t="s">
        <v>282</v>
      </c>
      <c r="D44" s="216" t="s">
        <v>229</v>
      </c>
      <c r="E44" s="217" t="s">
        <v>150</v>
      </c>
      <c r="F44" s="218" t="s">
        <v>123</v>
      </c>
      <c r="G44" s="139" t="s">
        <v>280</v>
      </c>
      <c r="H44" s="137"/>
      <c r="I44" s="219"/>
      <c r="J44" s="138" t="s">
        <v>398</v>
      </c>
    </row>
    <row r="45" spans="3:11" ht="90" x14ac:dyDescent="0.2">
      <c r="C45" s="138" t="s">
        <v>284</v>
      </c>
      <c r="D45" s="216" t="s">
        <v>231</v>
      </c>
      <c r="E45" s="217" t="s">
        <v>171</v>
      </c>
      <c r="F45" s="218" t="s">
        <v>123</v>
      </c>
      <c r="G45" s="217" t="s">
        <v>399</v>
      </c>
      <c r="H45" s="220"/>
      <c r="I45" s="221"/>
      <c r="J45" s="138"/>
    </row>
    <row r="46" spans="3:11" ht="180" x14ac:dyDescent="0.2">
      <c r="C46" s="138" t="s">
        <v>287</v>
      </c>
      <c r="D46" s="216" t="s">
        <v>235</v>
      </c>
      <c r="E46" s="217" t="s">
        <v>171</v>
      </c>
      <c r="F46" s="218" t="s">
        <v>123</v>
      </c>
      <c r="G46" s="217" t="s">
        <v>400</v>
      </c>
      <c r="H46" s="220"/>
      <c r="I46" s="221"/>
      <c r="J46" s="138" t="s">
        <v>286</v>
      </c>
    </row>
    <row r="47" spans="3:11" ht="135" x14ac:dyDescent="0.2">
      <c r="C47" s="222" t="s">
        <v>292</v>
      </c>
      <c r="D47" s="216" t="s">
        <v>239</v>
      </c>
      <c r="E47" s="223" t="s">
        <v>171</v>
      </c>
      <c r="F47" s="218" t="s">
        <v>123</v>
      </c>
      <c r="G47" s="224" t="s">
        <v>291</v>
      </c>
      <c r="H47" s="225"/>
      <c r="I47" s="225"/>
      <c r="J47" s="222"/>
    </row>
    <row r="48" spans="3:11" ht="31.5" x14ac:dyDescent="0.2">
      <c r="C48" s="222" t="s">
        <v>292</v>
      </c>
      <c r="D48" s="216" t="s">
        <v>242</v>
      </c>
      <c r="E48" s="223" t="s">
        <v>171</v>
      </c>
      <c r="F48" s="218" t="s">
        <v>123</v>
      </c>
      <c r="G48" s="224" t="s">
        <v>293</v>
      </c>
      <c r="H48" s="225"/>
      <c r="I48" s="225"/>
      <c r="J48" s="222"/>
    </row>
    <row r="49" spans="3:10" ht="45" x14ac:dyDescent="0.2">
      <c r="C49" s="222" t="s">
        <v>292</v>
      </c>
      <c r="D49" s="216" t="s">
        <v>244</v>
      </c>
      <c r="E49" s="223" t="s">
        <v>171</v>
      </c>
      <c r="F49" s="218" t="s">
        <v>123</v>
      </c>
      <c r="G49" s="224" t="s">
        <v>294</v>
      </c>
      <c r="H49" s="225"/>
      <c r="I49" s="225"/>
      <c r="J49" s="222"/>
    </row>
    <row r="50" spans="3:10" ht="45" x14ac:dyDescent="0.2">
      <c r="C50" s="222" t="s">
        <v>292</v>
      </c>
      <c r="D50" s="216" t="s">
        <v>474</v>
      </c>
      <c r="E50" s="223" t="s">
        <v>171</v>
      </c>
      <c r="F50" s="218" t="s">
        <v>123</v>
      </c>
      <c r="G50" s="224" t="s">
        <v>295</v>
      </c>
      <c r="H50" s="225"/>
      <c r="I50" s="225"/>
      <c r="J50" s="222"/>
    </row>
    <row r="51" spans="3:10" ht="240" x14ac:dyDescent="0.2">
      <c r="C51" s="222" t="s">
        <v>297</v>
      </c>
      <c r="D51" s="216" t="s">
        <v>475</v>
      </c>
      <c r="E51" s="223" t="s">
        <v>171</v>
      </c>
      <c r="F51" s="218" t="s">
        <v>123</v>
      </c>
      <c r="G51" s="224" t="s">
        <v>296</v>
      </c>
      <c r="H51" s="225"/>
      <c r="I51" s="225"/>
      <c r="J51" s="222"/>
    </row>
    <row r="52" spans="3:10" ht="150" x14ac:dyDescent="0.2">
      <c r="C52" s="222" t="s">
        <v>292</v>
      </c>
      <c r="D52" s="216" t="s">
        <v>476</v>
      </c>
      <c r="E52" s="223" t="s">
        <v>171</v>
      </c>
      <c r="F52" s="218" t="s">
        <v>123</v>
      </c>
      <c r="G52" s="224" t="s">
        <v>298</v>
      </c>
      <c r="H52" s="225"/>
      <c r="I52" s="225"/>
      <c r="J52" s="222" t="s">
        <v>299</v>
      </c>
    </row>
    <row r="53" spans="3:10" ht="240" x14ac:dyDescent="0.2">
      <c r="C53" s="138" t="s">
        <v>287</v>
      </c>
      <c r="D53" s="216" t="s">
        <v>477</v>
      </c>
      <c r="E53" s="217" t="s">
        <v>150</v>
      </c>
      <c r="F53" s="226" t="s">
        <v>461</v>
      </c>
      <c r="G53" s="139" t="s">
        <v>302</v>
      </c>
      <c r="H53" s="220"/>
      <c r="I53" s="221"/>
      <c r="J53" s="138" t="s">
        <v>303</v>
      </c>
    </row>
  </sheetData>
  <mergeCells count="10">
    <mergeCell ref="C16:M16"/>
    <mergeCell ref="C3:M3"/>
    <mergeCell ref="C1:M1"/>
    <mergeCell ref="C11:M11"/>
    <mergeCell ref="D5:H5"/>
    <mergeCell ref="I5:M5"/>
    <mergeCell ref="I6:M6"/>
    <mergeCell ref="I7:M7"/>
    <mergeCell ref="D6:H6"/>
    <mergeCell ref="D7:H7"/>
  </mergeCells>
  <conditionalFormatting sqref="C33:C38">
    <cfRule type="cellIs" dxfId="117" priority="8" operator="equal">
      <formula>"Non"</formula>
    </cfRule>
    <cfRule type="cellIs" dxfId="116" priority="9" operator="equal">
      <formula>"Oui"</formula>
    </cfRule>
    <cfRule type="cellIs" dxfId="115" priority="12" operator="equal">
      <formula>"NA"</formula>
    </cfRule>
  </conditionalFormatting>
  <conditionalFormatting sqref="C44:C53">
    <cfRule type="cellIs" dxfId="114" priority="1" operator="equal">
      <formula>"Non"</formula>
    </cfRule>
    <cfRule type="cellIs" dxfId="113" priority="2" operator="equal">
      <formula>"Oui"</formula>
    </cfRule>
    <cfRule type="cellIs" dxfId="112" priority="5" operator="equal">
      <formula>"NA"</formula>
    </cfRule>
  </conditionalFormatting>
  <conditionalFormatting sqref="G44:G46 G53">
    <cfRule type="containsText" dxfId="111" priority="3" operator="containsText" text="OUI">
      <formula>NOT(ISERROR(SEARCH("OUI",G44)))</formula>
    </cfRule>
    <cfRule type="containsText" dxfId="110" priority="4" operator="containsText" text="NON">
      <formula>NOT(ISERROR(SEARCH("NON",G44)))</formula>
    </cfRule>
  </conditionalFormatting>
  <dataValidations count="4">
    <dataValidation type="list" allowBlank="1" showInputMessage="1" showErrorMessage="1" sqref="D13:M13" xr:uid="{00000000-0002-0000-0B00-000000000000}">
      <formula1>"Fabricant,Institutionnelle"</formula1>
    </dataValidation>
    <dataValidation type="list" allowBlank="1" showInputMessage="1" showErrorMessage="1" sqref="D7:M7" xr:uid="{00000000-0002-0000-0B00-000001000000}">
      <formula1>"Hospitalisation complète,Ambulatoire,Urgences"</formula1>
    </dataValidation>
    <dataValidation type="list" allowBlank="1" showInputMessage="1" showErrorMessage="1" sqref="D19:M19" xr:uid="{00000000-0002-0000-0B00-000002000000}">
      <formula1>"IUD-ID,IUD-IP,Les 2"</formula1>
    </dataValidation>
    <dataValidation type="list" allowBlank="1" showInputMessage="1" showErrorMessage="1" sqref="D14:M14 D18:M18 D20:M29 D9:M10" xr:uid="{00000000-0002-0000-0B00-000003000000}">
      <formula1>"Oui,Non"</formula1>
    </dataValidation>
  </dataValidation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euil14">
    <tabColor rgb="FF00B0F0"/>
    <pageSetUpPr fitToPage="1"/>
  </sheetPr>
  <dimension ref="A1:N48"/>
  <sheetViews>
    <sheetView showGridLines="0" zoomScaleNormal="100" workbookViewId="0">
      <pane ySplit="1" topLeftCell="A2" activePane="bottomLeft" state="frozen"/>
      <selection pane="bottomLeft" activeCell="F17" sqref="F17"/>
    </sheetView>
  </sheetViews>
  <sheetFormatPr baseColWidth="10" defaultColWidth="11.42578125" defaultRowHeight="12.75" x14ac:dyDescent="0.2"/>
  <cols>
    <col min="1" max="1" width="39.28515625" style="204" bestFit="1" customWidth="1"/>
    <col min="2" max="2" width="17.5703125" style="196" bestFit="1" customWidth="1"/>
    <col min="3" max="3" width="20.28515625" style="202" bestFit="1" customWidth="1"/>
    <col min="4" max="4" width="14.5703125" style="203" customWidth="1"/>
    <col min="5" max="5" width="58.42578125" style="196" bestFit="1" customWidth="1"/>
    <col min="6" max="6" width="12.28515625" style="201" customWidth="1"/>
    <col min="7" max="7" width="17.5703125" style="200" hidden="1" customWidth="1"/>
    <col min="8" max="8" width="27" style="200" customWidth="1"/>
    <col min="9" max="9" width="44.5703125" style="196" customWidth="1"/>
    <col min="10" max="10" width="28.7109375" style="200" bestFit="1" customWidth="1"/>
    <col min="11" max="16384" width="11.42578125" style="196"/>
  </cols>
  <sheetData>
    <row r="1" spans="1:14" s="187" customFormat="1" ht="31.5" x14ac:dyDescent="0.2">
      <c r="A1" s="194" t="s">
        <v>84</v>
      </c>
      <c r="B1" s="194" t="s">
        <v>429</v>
      </c>
      <c r="C1" s="194" t="s">
        <v>81</v>
      </c>
      <c r="D1" s="194" t="s">
        <v>433</v>
      </c>
      <c r="E1" s="194" t="s">
        <v>430</v>
      </c>
      <c r="F1" s="194" t="s">
        <v>635</v>
      </c>
      <c r="G1" s="194" t="s">
        <v>431</v>
      </c>
      <c r="H1" s="194" t="s">
        <v>24</v>
      </c>
      <c r="I1" s="194" t="s">
        <v>82</v>
      </c>
      <c r="J1" s="193" t="s">
        <v>436</v>
      </c>
    </row>
    <row r="2" spans="1:14" ht="33.75" x14ac:dyDescent="0.2">
      <c r="A2" s="210" t="s">
        <v>331</v>
      </c>
      <c r="B2" s="402" t="s">
        <v>123</v>
      </c>
      <c r="C2" s="403" t="s">
        <v>330</v>
      </c>
      <c r="D2" s="404" t="s">
        <v>229</v>
      </c>
      <c r="E2" s="351" t="s">
        <v>783</v>
      </c>
      <c r="F2" s="370"/>
      <c r="G2" s="371" t="str">
        <f>IF(F2="Oui",1,IF(F2="Non",0,""))</f>
        <v/>
      </c>
      <c r="H2" s="377"/>
      <c r="I2" s="215"/>
      <c r="J2" s="378"/>
    </row>
    <row r="3" spans="1:14" s="197" customFormat="1" ht="67.5" x14ac:dyDescent="0.2">
      <c r="A3" s="210" t="s">
        <v>331</v>
      </c>
      <c r="B3" s="402" t="s">
        <v>123</v>
      </c>
      <c r="C3" s="403" t="s">
        <v>330</v>
      </c>
      <c r="D3" s="404" t="s">
        <v>231</v>
      </c>
      <c r="E3" s="325" t="s">
        <v>764</v>
      </c>
      <c r="F3" s="370"/>
      <c r="G3" s="371" t="str">
        <f t="shared" ref="G3:G8" si="0">IF(F3="Oui",1,IF(F3="Non",0,""))</f>
        <v/>
      </c>
      <c r="H3" s="379"/>
      <c r="I3" s="214" t="s">
        <v>334</v>
      </c>
      <c r="J3" s="379"/>
      <c r="K3" s="213"/>
      <c r="L3" s="213"/>
      <c r="M3" s="213"/>
    </row>
    <row r="4" spans="1:14" s="197" customFormat="1" ht="90" x14ac:dyDescent="0.2">
      <c r="A4" s="210" t="s">
        <v>768</v>
      </c>
      <c r="B4" s="279" t="s">
        <v>123</v>
      </c>
      <c r="C4" s="403" t="s">
        <v>330</v>
      </c>
      <c r="D4" s="404" t="s">
        <v>235</v>
      </c>
      <c r="E4" s="325" t="s">
        <v>767</v>
      </c>
      <c r="F4" s="370"/>
      <c r="G4" s="371" t="str">
        <f t="shared" si="0"/>
        <v/>
      </c>
      <c r="H4" s="379"/>
      <c r="I4" s="41" t="s">
        <v>337</v>
      </c>
      <c r="J4" s="379"/>
      <c r="K4" s="213"/>
      <c r="L4" s="213"/>
      <c r="M4" s="213"/>
    </row>
    <row r="5" spans="1:14" s="197" customFormat="1" ht="33.75" x14ac:dyDescent="0.2">
      <c r="A5" s="210" t="s">
        <v>769</v>
      </c>
      <c r="B5" s="279" t="s">
        <v>123</v>
      </c>
      <c r="C5" s="403" t="s">
        <v>330</v>
      </c>
      <c r="D5" s="404" t="s">
        <v>239</v>
      </c>
      <c r="E5" s="326" t="s">
        <v>765</v>
      </c>
      <c r="F5" s="370"/>
      <c r="G5" s="371" t="str">
        <f t="shared" si="0"/>
        <v/>
      </c>
      <c r="H5" s="378"/>
      <c r="I5" s="209"/>
      <c r="J5" s="378"/>
      <c r="K5" s="212"/>
      <c r="L5" s="212"/>
      <c r="M5" s="212"/>
      <c r="N5" s="212"/>
    </row>
    <row r="6" spans="1:14" s="197" customFormat="1" ht="33.75" x14ac:dyDescent="0.2">
      <c r="A6" s="210" t="s">
        <v>769</v>
      </c>
      <c r="B6" s="279" t="s">
        <v>123</v>
      </c>
      <c r="C6" s="403" t="s">
        <v>330</v>
      </c>
      <c r="D6" s="404" t="s">
        <v>242</v>
      </c>
      <c r="E6" s="325" t="s">
        <v>766</v>
      </c>
      <c r="F6" s="370"/>
      <c r="G6" s="371" t="str">
        <f t="shared" si="0"/>
        <v/>
      </c>
      <c r="H6" s="379"/>
      <c r="I6" s="41"/>
      <c r="J6" s="379"/>
      <c r="K6" s="212"/>
      <c r="L6" s="212"/>
      <c r="M6" s="212"/>
      <c r="N6" s="212"/>
    </row>
    <row r="7" spans="1:14" s="197" customFormat="1" ht="56.25" x14ac:dyDescent="0.2">
      <c r="A7" s="210" t="s">
        <v>770</v>
      </c>
      <c r="B7" s="279" t="s">
        <v>123</v>
      </c>
      <c r="C7" s="403" t="s">
        <v>330</v>
      </c>
      <c r="D7" s="404" t="s">
        <v>244</v>
      </c>
      <c r="E7" s="357" t="s">
        <v>771</v>
      </c>
      <c r="F7" s="370"/>
      <c r="G7" s="371" t="str">
        <f t="shared" si="0"/>
        <v/>
      </c>
      <c r="H7" s="378"/>
      <c r="I7" s="323"/>
      <c r="J7" s="378"/>
      <c r="K7" s="212"/>
      <c r="L7" s="212"/>
      <c r="M7" s="212"/>
      <c r="N7" s="212"/>
    </row>
    <row r="8" spans="1:14" ht="33.75" x14ac:dyDescent="0.2">
      <c r="A8" s="210" t="s">
        <v>769</v>
      </c>
      <c r="B8" s="279" t="s">
        <v>123</v>
      </c>
      <c r="C8" s="403" t="s">
        <v>330</v>
      </c>
      <c r="D8" s="404" t="s">
        <v>474</v>
      </c>
      <c r="E8" s="326" t="s">
        <v>772</v>
      </c>
      <c r="F8" s="370"/>
      <c r="G8" s="371" t="str">
        <f t="shared" si="0"/>
        <v/>
      </c>
      <c r="H8" s="378"/>
      <c r="I8" s="41"/>
      <c r="J8" s="378"/>
      <c r="K8" s="211"/>
      <c r="L8" s="211"/>
      <c r="M8" s="211"/>
      <c r="N8" s="211"/>
    </row>
    <row r="9" spans="1:14" x14ac:dyDescent="0.2">
      <c r="I9" s="200"/>
      <c r="J9" s="196"/>
    </row>
    <row r="10" spans="1:14" ht="15" x14ac:dyDescent="0.2">
      <c r="E10" s="207"/>
      <c r="G10" s="201"/>
      <c r="H10" s="201"/>
      <c r="I10" s="206"/>
      <c r="J10" s="208"/>
    </row>
    <row r="11" spans="1:14" ht="15" x14ac:dyDescent="0.2">
      <c r="E11" s="207"/>
      <c r="G11" s="201"/>
      <c r="H11" s="201"/>
      <c r="I11" s="206"/>
      <c r="J11" s="208"/>
    </row>
    <row r="12" spans="1:14" ht="15" x14ac:dyDescent="0.2">
      <c r="E12" s="207"/>
      <c r="G12" s="201"/>
      <c r="H12" s="201"/>
      <c r="I12" s="206"/>
      <c r="J12" s="208"/>
    </row>
    <row r="13" spans="1:14" ht="15" x14ac:dyDescent="0.2">
      <c r="E13" s="207"/>
      <c r="G13" s="201"/>
      <c r="H13" s="201"/>
      <c r="I13" s="205"/>
      <c r="J13" s="206"/>
      <c r="K13" s="205"/>
    </row>
    <row r="14" spans="1:14" ht="26.25" x14ac:dyDescent="0.2">
      <c r="E14" s="380"/>
      <c r="F14" s="381"/>
      <c r="G14" s="381"/>
      <c r="H14" s="381"/>
      <c r="I14" s="380"/>
      <c r="J14" s="381"/>
      <c r="K14" s="380"/>
    </row>
    <row r="15" spans="1:14" ht="15" x14ac:dyDescent="0.2">
      <c r="E15" s="207"/>
      <c r="G15" s="201"/>
      <c r="H15" s="201"/>
      <c r="I15" s="205"/>
      <c r="J15" s="206"/>
      <c r="K15" s="205"/>
    </row>
    <row r="16" spans="1:14" ht="15" x14ac:dyDescent="0.2">
      <c r="E16" s="207"/>
      <c r="G16" s="201"/>
      <c r="H16" s="201"/>
      <c r="I16" s="205"/>
      <c r="J16" s="206"/>
      <c r="K16" s="205"/>
    </row>
    <row r="17" spans="5:11" ht="26.25" x14ac:dyDescent="0.2">
      <c r="E17" s="380"/>
      <c r="F17" s="381"/>
      <c r="G17" s="381"/>
      <c r="H17" s="381"/>
      <c r="I17" s="380"/>
      <c r="J17" s="381"/>
      <c r="K17" s="380"/>
    </row>
    <row r="18" spans="5:11" ht="15" x14ac:dyDescent="0.2">
      <c r="E18" s="207"/>
      <c r="G18" s="201"/>
      <c r="H18" s="201"/>
      <c r="I18" s="205"/>
      <c r="J18" s="206"/>
      <c r="K18" s="205"/>
    </row>
    <row r="19" spans="5:11" ht="15" x14ac:dyDescent="0.2">
      <c r="E19" s="207"/>
      <c r="G19" s="201"/>
      <c r="H19" s="201"/>
      <c r="I19" s="205"/>
      <c r="J19" s="206"/>
      <c r="K19" s="205"/>
    </row>
    <row r="20" spans="5:11" ht="15" x14ac:dyDescent="0.2">
      <c r="E20" s="207"/>
      <c r="G20" s="201"/>
      <c r="H20" s="201"/>
      <c r="I20" s="205"/>
      <c r="J20" s="206"/>
      <c r="K20" s="205"/>
    </row>
    <row r="21" spans="5:11" ht="15" x14ac:dyDescent="0.2">
      <c r="E21" s="207"/>
      <c r="G21" s="201"/>
      <c r="H21" s="201"/>
      <c r="I21" s="205"/>
      <c r="J21" s="206"/>
      <c r="K21" s="205"/>
    </row>
    <row r="22" spans="5:11" ht="15" x14ac:dyDescent="0.2">
      <c r="E22" s="207"/>
      <c r="G22" s="201"/>
      <c r="H22" s="201"/>
      <c r="I22" s="205"/>
      <c r="J22" s="206"/>
      <c r="K22" s="205"/>
    </row>
    <row r="23" spans="5:11" ht="15" x14ac:dyDescent="0.2">
      <c r="E23" s="207"/>
      <c r="G23" s="201"/>
      <c r="H23" s="201"/>
      <c r="I23" s="205"/>
      <c r="J23" s="206"/>
      <c r="K23" s="205"/>
    </row>
    <row r="24" spans="5:11" ht="15" x14ac:dyDescent="0.2">
      <c r="E24" s="207"/>
      <c r="G24" s="201"/>
      <c r="H24" s="201"/>
      <c r="I24" s="205"/>
      <c r="J24" s="206"/>
      <c r="K24" s="205"/>
    </row>
    <row r="25" spans="5:11" ht="15" x14ac:dyDescent="0.2">
      <c r="E25" s="207"/>
      <c r="G25" s="201"/>
      <c r="H25" s="201"/>
      <c r="I25" s="205"/>
      <c r="J25" s="206"/>
      <c r="K25" s="205"/>
    </row>
    <row r="26" spans="5:11" ht="26.25" x14ac:dyDescent="0.2">
      <c r="E26" s="380"/>
      <c r="F26" s="381"/>
      <c r="G26" s="381"/>
      <c r="H26" s="381"/>
      <c r="I26" s="380"/>
      <c r="J26" s="381"/>
      <c r="K26" s="380"/>
    </row>
    <row r="27" spans="5:11" ht="15" x14ac:dyDescent="0.2">
      <c r="E27" s="207"/>
      <c r="G27" s="201"/>
      <c r="H27" s="201"/>
      <c r="I27" s="205"/>
      <c r="J27" s="206"/>
      <c r="K27" s="205"/>
    </row>
    <row r="28" spans="5:11" ht="15" x14ac:dyDescent="0.2">
      <c r="E28" s="207"/>
      <c r="G28" s="201"/>
      <c r="H28" s="201"/>
      <c r="I28" s="205"/>
      <c r="J28" s="206"/>
      <c r="K28" s="205"/>
    </row>
    <row r="29" spans="5:11" ht="15" x14ac:dyDescent="0.2">
      <c r="E29" s="207"/>
      <c r="J29" s="206"/>
      <c r="K29" s="205"/>
    </row>
    <row r="30" spans="5:11" ht="15" x14ac:dyDescent="0.2">
      <c r="E30" s="207"/>
      <c r="G30" s="201"/>
      <c r="H30" s="201"/>
      <c r="I30" s="205"/>
      <c r="J30" s="206"/>
      <c r="K30" s="205"/>
    </row>
    <row r="31" spans="5:11" ht="26.25" x14ac:dyDescent="0.2">
      <c r="E31" s="380"/>
      <c r="F31" s="381"/>
      <c r="G31" s="381"/>
      <c r="H31" s="381"/>
      <c r="I31" s="380"/>
      <c r="J31" s="381"/>
      <c r="K31" s="380"/>
    </row>
    <row r="32" spans="5:11" ht="15" x14ac:dyDescent="0.2">
      <c r="E32" s="207"/>
      <c r="G32" s="201"/>
      <c r="H32" s="201"/>
      <c r="I32" s="205"/>
      <c r="J32" s="206"/>
      <c r="K32" s="205"/>
    </row>
    <row r="33" spans="5:11" ht="15" x14ac:dyDescent="0.2">
      <c r="E33" s="207"/>
      <c r="G33" s="201"/>
      <c r="H33" s="201"/>
      <c r="I33" s="205"/>
      <c r="J33" s="206"/>
      <c r="K33" s="205"/>
    </row>
    <row r="34" spans="5:11" ht="15" x14ac:dyDescent="0.2">
      <c r="E34" s="207"/>
      <c r="G34" s="201"/>
      <c r="H34" s="201"/>
      <c r="I34" s="205"/>
      <c r="J34" s="206"/>
      <c r="K34" s="205"/>
    </row>
    <row r="35" spans="5:11" ht="15" x14ac:dyDescent="0.2">
      <c r="E35" s="207"/>
      <c r="G35" s="201"/>
      <c r="H35" s="201"/>
      <c r="I35" s="205"/>
      <c r="J35" s="206"/>
      <c r="K35" s="205"/>
    </row>
    <row r="36" spans="5:11" ht="15" x14ac:dyDescent="0.2">
      <c r="E36" s="207"/>
      <c r="G36" s="201"/>
      <c r="H36" s="201"/>
      <c r="I36" s="205"/>
      <c r="J36" s="206"/>
      <c r="K36" s="205"/>
    </row>
    <row r="37" spans="5:11" ht="15" x14ac:dyDescent="0.2">
      <c r="E37" s="207"/>
      <c r="G37" s="201"/>
      <c r="H37" s="201"/>
      <c r="I37" s="205"/>
      <c r="J37" s="206"/>
      <c r="K37" s="205"/>
    </row>
    <row r="38" spans="5:11" ht="15" x14ac:dyDescent="0.2">
      <c r="E38" s="207"/>
      <c r="G38" s="201"/>
      <c r="H38" s="201"/>
      <c r="I38" s="205"/>
      <c r="J38" s="206"/>
      <c r="K38" s="205"/>
    </row>
    <row r="39" spans="5:11" ht="26.25" x14ac:dyDescent="0.2">
      <c r="E39" s="380"/>
      <c r="F39" s="381"/>
      <c r="G39" s="381"/>
      <c r="H39" s="381"/>
      <c r="I39" s="380"/>
      <c r="J39" s="381"/>
      <c r="K39" s="380"/>
    </row>
    <row r="40" spans="5:11" ht="15" x14ac:dyDescent="0.2">
      <c r="E40" s="207"/>
      <c r="G40" s="201"/>
      <c r="H40" s="201"/>
      <c r="I40" s="205"/>
      <c r="J40" s="206"/>
      <c r="K40" s="205"/>
    </row>
    <row r="41" spans="5:11" ht="15" x14ac:dyDescent="0.2">
      <c r="E41" s="207"/>
      <c r="G41" s="201"/>
      <c r="H41" s="201"/>
      <c r="I41" s="205"/>
      <c r="J41" s="206"/>
      <c r="K41" s="205"/>
    </row>
    <row r="42" spans="5:11" ht="15" x14ac:dyDescent="0.2">
      <c r="E42" s="207"/>
      <c r="G42" s="201"/>
      <c r="H42" s="201"/>
      <c r="I42" s="205"/>
      <c r="J42" s="206"/>
      <c r="K42" s="205"/>
    </row>
    <row r="43" spans="5:11" ht="15" x14ac:dyDescent="0.2">
      <c r="E43" s="207"/>
      <c r="G43" s="201"/>
      <c r="H43" s="201"/>
      <c r="I43" s="205"/>
      <c r="J43" s="206"/>
      <c r="K43" s="205"/>
    </row>
    <row r="44" spans="5:11" ht="26.25" x14ac:dyDescent="0.2">
      <c r="E44" s="380"/>
      <c r="F44" s="381"/>
      <c r="G44" s="381"/>
      <c r="H44" s="381"/>
      <c r="I44" s="380"/>
      <c r="J44" s="381"/>
      <c r="K44" s="380"/>
    </row>
    <row r="45" spans="5:11" ht="15" x14ac:dyDescent="0.2">
      <c r="E45" s="207"/>
      <c r="G45" s="201"/>
      <c r="H45" s="201"/>
      <c r="I45" s="205"/>
      <c r="J45" s="206"/>
      <c r="K45" s="205"/>
    </row>
    <row r="46" spans="5:11" ht="15" x14ac:dyDescent="0.2">
      <c r="E46" s="207"/>
      <c r="G46" s="201"/>
      <c r="H46" s="201"/>
      <c r="I46" s="205"/>
      <c r="J46" s="206"/>
      <c r="K46" s="205"/>
    </row>
    <row r="47" spans="5:11" ht="15" x14ac:dyDescent="0.2">
      <c r="E47" s="207"/>
      <c r="G47" s="201"/>
      <c r="H47" s="201"/>
      <c r="I47" s="205"/>
      <c r="J47" s="206"/>
      <c r="K47" s="205"/>
    </row>
    <row r="48" spans="5:11" ht="15" x14ac:dyDescent="0.2">
      <c r="E48" s="207"/>
      <c r="G48" s="201"/>
      <c r="H48" s="201"/>
      <c r="I48" s="205"/>
      <c r="J48" s="206"/>
      <c r="K48" s="205"/>
    </row>
  </sheetData>
  <sheetProtection algorithmName="SHA-512" hashValue="IX8voo+Cf6TobWDXZGNEcw7WnZeAscbRFxUnRrGiZ51ORth/FYGEjwR565g1NsOrAndUk84H+siDtIf4irLv9Q==" saltValue="xK645w3vER/6Yjz1q+hY2A==" spinCount="100000" sheet="1" objects="1" scenarios="1"/>
  <phoneticPr fontId="34" type="noConversion"/>
  <conditionalFormatting sqref="A2:A3">
    <cfRule type="cellIs" dxfId="109" priority="3" operator="equal">
      <formula>"Non"</formula>
    </cfRule>
    <cfRule type="cellIs" dxfId="108" priority="4" operator="equal">
      <formula>"Oui"</formula>
    </cfRule>
    <cfRule type="cellIs" dxfId="107" priority="7" operator="equal">
      <formula>"NA"</formula>
    </cfRule>
  </conditionalFormatting>
  <conditionalFormatting sqref="E10:E1048576">
    <cfRule type="containsText" dxfId="106" priority="12" operator="containsText" text="Observation">
      <formula>NOT(ISERROR(SEARCH("Observation",E10)))</formula>
    </cfRule>
    <cfRule type="containsText" dxfId="105" priority="13" operator="containsText" text="Entretien">
      <formula>NOT(ISERROR(SEARCH("Entretien",E10)))</formula>
    </cfRule>
  </conditionalFormatting>
  <conditionalFormatting sqref="F2:F8">
    <cfRule type="containsText" dxfId="104" priority="1" operator="containsText" text="Non">
      <formula>NOT(ISERROR(SEARCH("Non",F2)))</formula>
    </cfRule>
    <cfRule type="containsText" dxfId="103" priority="2" operator="containsText" text="Oui">
      <formula>NOT(ISERROR(SEARCH("Oui",F2)))</formula>
    </cfRule>
  </conditionalFormatting>
  <conditionalFormatting sqref="H1">
    <cfRule type="containsText" dxfId="102" priority="8" operator="containsText" text="Observation">
      <formula>NOT(ISERROR(SEARCH("Observation",H1)))</formula>
    </cfRule>
    <cfRule type="containsText" dxfId="101" priority="9" operator="containsText" text="Entretien">
      <formula>NOT(ISERROR(SEARCH("Entretien",H1)))</formula>
    </cfRule>
  </conditionalFormatting>
  <conditionalFormatting sqref="H4:H8">
    <cfRule type="containsText" dxfId="100" priority="5" operator="containsText" text="Observation">
      <formula>NOT(ISERROR(SEARCH("Observation",H4)))</formula>
    </cfRule>
    <cfRule type="containsText" dxfId="99" priority="6" operator="containsText" text="Entretien">
      <formula>NOT(ISERROR(SEARCH("Entretien",H4)))</formula>
    </cfRule>
  </conditionalFormatting>
  <pageMargins left="0.25" right="0.25" top="0.75" bottom="0.75" header="0.3" footer="0.3"/>
  <pageSetup paperSize="8" scale="79" fitToHeight="0" orientation="landscape" r:id="rId1"/>
  <headerFooter>
    <oddFooter>&amp;CMise en oeuvre du management de la qualité du circuit des DMI - Entretien Patient</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0000000}">
          <x14:formula1>
            <xm:f>Liste!$G$2:$G$3</xm:f>
          </x14:formula1>
          <xm:sqref>F2:F8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euil13">
    <tabColor rgb="FFFF66CC"/>
    <pageSetUpPr fitToPage="1"/>
  </sheetPr>
  <dimension ref="A1:T16"/>
  <sheetViews>
    <sheetView showGridLines="0" showRowColHeaders="0" topLeftCell="C1" zoomScaleNormal="100" workbookViewId="0">
      <pane ySplit="4" topLeftCell="A5" activePane="bottomLeft" state="frozen"/>
      <selection activeCell="D1" sqref="D1"/>
      <selection pane="bottomLeft" activeCell="G4" sqref="G1:G1048576"/>
    </sheetView>
  </sheetViews>
  <sheetFormatPr baseColWidth="10" defaultRowHeight="12.75" x14ac:dyDescent="0.2"/>
  <cols>
    <col min="1" max="1" width="39.42578125" customWidth="1"/>
    <col min="2" max="2" width="19.28515625" bestFit="1" customWidth="1"/>
    <col min="3" max="3" width="25.85546875" bestFit="1" customWidth="1"/>
    <col min="4" max="4" width="15" customWidth="1"/>
    <col min="5" max="5" width="111" bestFit="1" customWidth="1"/>
    <col min="6" max="6" width="11.85546875" bestFit="1" customWidth="1"/>
    <col min="7" max="7" width="6.85546875" hidden="1" customWidth="1"/>
    <col min="8" max="8" width="11.85546875" bestFit="1" customWidth="1"/>
    <col min="9" max="9" width="13.5703125" hidden="1" customWidth="1"/>
    <col min="10" max="10" width="11.85546875" customWidth="1"/>
    <col min="11" max="11" width="12.85546875" hidden="1" customWidth="1"/>
    <col min="12" max="12" width="11.85546875" bestFit="1" customWidth="1"/>
    <col min="13" max="13" width="16.42578125" hidden="1" customWidth="1"/>
    <col min="14" max="14" width="28.42578125" bestFit="1" customWidth="1"/>
    <col min="15" max="15" width="65.5703125" bestFit="1" customWidth="1"/>
    <col min="16" max="16" width="56.85546875" bestFit="1" customWidth="1"/>
    <col min="17" max="17" width="20.7109375" style="294" hidden="1" customWidth="1"/>
    <col min="18" max="20" width="26" style="294" hidden="1" customWidth="1"/>
  </cols>
  <sheetData>
    <row r="1" spans="1:20" s="153" customFormat="1" ht="21" x14ac:dyDescent="0.2">
      <c r="B1" s="151"/>
      <c r="C1" s="151"/>
      <c r="D1" s="151"/>
      <c r="E1" s="152"/>
      <c r="F1" s="473" t="s">
        <v>426</v>
      </c>
      <c r="G1" s="474"/>
      <c r="H1" s="474"/>
      <c r="I1" s="302"/>
      <c r="J1" s="475" t="s">
        <v>427</v>
      </c>
      <c r="K1" s="475"/>
      <c r="L1" s="475"/>
      <c r="M1" s="306"/>
      <c r="Q1" s="292"/>
      <c r="R1" s="292"/>
      <c r="S1" s="292"/>
      <c r="T1" s="292"/>
    </row>
    <row r="2" spans="1:20" s="151" customFormat="1" ht="15.75" x14ac:dyDescent="0.2">
      <c r="E2" s="349" t="s">
        <v>746</v>
      </c>
      <c r="F2" s="476"/>
      <c r="G2" s="477"/>
      <c r="H2" s="477"/>
      <c r="I2" s="373"/>
      <c r="J2" s="478"/>
      <c r="K2" s="478"/>
      <c r="L2" s="478"/>
      <c r="M2" s="307"/>
      <c r="Q2" s="293"/>
      <c r="R2" s="293"/>
      <c r="S2" s="293"/>
      <c r="T2" s="293"/>
    </row>
    <row r="3" spans="1:20" s="153" customFormat="1" ht="21" x14ac:dyDescent="0.2">
      <c r="E3" s="349" t="s">
        <v>480</v>
      </c>
      <c r="F3" s="470"/>
      <c r="G3" s="471"/>
      <c r="H3" s="471"/>
      <c r="I3" s="374"/>
      <c r="J3" s="472"/>
      <c r="K3" s="472"/>
      <c r="L3" s="472"/>
      <c r="M3" s="308"/>
      <c r="Q3" s="292"/>
      <c r="R3" s="292"/>
      <c r="S3" s="292"/>
      <c r="T3" s="292"/>
    </row>
    <row r="4" spans="1:20" s="291" customFormat="1" ht="36" x14ac:dyDescent="0.2">
      <c r="A4" s="285" t="s">
        <v>84</v>
      </c>
      <c r="B4" s="285" t="s">
        <v>429</v>
      </c>
      <c r="C4" s="285" t="s">
        <v>81</v>
      </c>
      <c r="D4" s="285" t="s">
        <v>433</v>
      </c>
      <c r="E4" s="285" t="s">
        <v>430</v>
      </c>
      <c r="F4" s="166" t="s">
        <v>481</v>
      </c>
      <c r="G4" s="166" t="s">
        <v>737</v>
      </c>
      <c r="H4" s="166" t="s">
        <v>482</v>
      </c>
      <c r="I4" s="166" t="s">
        <v>738</v>
      </c>
      <c r="J4" s="166" t="s">
        <v>483</v>
      </c>
      <c r="K4" s="166" t="s">
        <v>739</v>
      </c>
      <c r="L4" s="166" t="s">
        <v>484</v>
      </c>
      <c r="M4" s="166" t="s">
        <v>740</v>
      </c>
      <c r="N4" s="285" t="s">
        <v>24</v>
      </c>
      <c r="O4" s="285" t="s">
        <v>714</v>
      </c>
      <c r="P4" s="286" t="s">
        <v>436</v>
      </c>
      <c r="Q4" s="248" t="s">
        <v>481</v>
      </c>
      <c r="R4" s="248" t="s">
        <v>482</v>
      </c>
      <c r="S4" s="248" t="s">
        <v>483</v>
      </c>
      <c r="T4" s="248" t="s">
        <v>484</v>
      </c>
    </row>
    <row r="5" spans="1:20" s="98" customFormat="1" ht="25.5" x14ac:dyDescent="0.2">
      <c r="A5" s="41" t="s">
        <v>717</v>
      </c>
      <c r="B5" s="304" t="s">
        <v>718</v>
      </c>
      <c r="C5" s="261" t="s">
        <v>639</v>
      </c>
      <c r="D5" s="358" t="s">
        <v>328</v>
      </c>
      <c r="E5" s="405" t="s">
        <v>667</v>
      </c>
      <c r="F5" s="363"/>
      <c r="G5" s="368">
        <f>'[2]Information sortie'!$G$5</f>
        <v>0</v>
      </c>
      <c r="H5" s="363"/>
      <c r="I5" s="368">
        <f>IF(OR(H5="Oui",H5="Oui par messagerie sécurisée"),1,IF(H5="Non",0,IF(OR(H5="Oui partiellement",H5="oui par courrier"),0.5,0)))</f>
        <v>0</v>
      </c>
      <c r="J5" s="363"/>
      <c r="K5" s="368">
        <f>IF(OR(J5="Oui",J5="Oui par messagerie sécurisée"),1,IF(J5="Non",0,IF(OR(J5="Oui partiellement",J5="oui par courrier"),0.5,0)))</f>
        <v>0</v>
      </c>
      <c r="L5" s="363"/>
      <c r="M5" s="368">
        <f>IF(OR(L5="Oui",L5="Oui par messagerie sécurisée"),1,IF(L5="Non",0,IF(OR(L5="Oui partiellement",L5="oui par courrier"),0.5,0)))</f>
        <v>0</v>
      </c>
      <c r="N5" s="397"/>
      <c r="O5" s="41"/>
      <c r="P5" s="396"/>
      <c r="Q5" s="248" t="s">
        <v>636</v>
      </c>
      <c r="R5" s="248" t="s">
        <v>636</v>
      </c>
      <c r="S5" s="248" t="s">
        <v>636</v>
      </c>
      <c r="T5" s="248" t="s">
        <v>636</v>
      </c>
    </row>
    <row r="6" spans="1:20" s="98" customFormat="1" ht="25.5" x14ac:dyDescent="0.2">
      <c r="A6" s="41" t="s">
        <v>717</v>
      </c>
      <c r="B6" s="304" t="s">
        <v>718</v>
      </c>
      <c r="C6" s="261" t="s">
        <v>639</v>
      </c>
      <c r="D6" s="358" t="s">
        <v>332</v>
      </c>
      <c r="E6" s="253" t="s">
        <v>657</v>
      </c>
      <c r="F6" s="372"/>
      <c r="G6" s="368">
        <f t="shared" ref="G6:G16" si="0">IF(OR(F6="Oui",F6="Oui par messagerie sécurisée"),1,IF(F6="Non",0,IF(OR(F6="Oui partiellement",F6="oui par courrier"),0.5,0)))</f>
        <v>0</v>
      </c>
      <c r="H6" s="372"/>
      <c r="I6" s="368">
        <f t="shared" ref="I6:I16" si="1">IF(OR(H6="Oui",H6="Oui par messagerie sécurisée"),1,IF(H6="Non",0,IF(OR(H6="Oui partiellement",H6="oui par courrier"),0.5,0)))</f>
        <v>0</v>
      </c>
      <c r="J6" s="372"/>
      <c r="K6" s="368">
        <f t="shared" ref="K6:K16" si="2">IF(OR(J6="Oui",J6="Oui par messagerie sécurisée"),1,IF(J6="Non",0,IF(OR(J6="Oui partiellement",J6="oui par courrier"),0.5,0)))</f>
        <v>0</v>
      </c>
      <c r="L6" s="372"/>
      <c r="M6" s="368">
        <f t="shared" ref="M6:M16" si="3">IF(OR(L6="Oui",L6="Oui par messagerie sécurisée"),1,IF(L6="Non",0,IF(OR(L6="Oui partiellement",L6="oui par courrier"),0.5,0)))</f>
        <v>0</v>
      </c>
      <c r="N6" s="398"/>
      <c r="O6" s="41"/>
      <c r="P6" s="396"/>
      <c r="Q6" s="248" t="s">
        <v>733</v>
      </c>
      <c r="R6" s="248" t="s">
        <v>733</v>
      </c>
      <c r="S6" s="248" t="s">
        <v>733</v>
      </c>
      <c r="T6" s="248" t="s">
        <v>733</v>
      </c>
    </row>
    <row r="7" spans="1:20" s="98" customFormat="1" ht="25.5" x14ac:dyDescent="0.2">
      <c r="A7" s="41" t="s">
        <v>717</v>
      </c>
      <c r="B7" s="304" t="s">
        <v>718</v>
      </c>
      <c r="C7" s="261" t="s">
        <v>639</v>
      </c>
      <c r="D7" s="358" t="s">
        <v>335</v>
      </c>
      <c r="E7" s="253" t="s">
        <v>641</v>
      </c>
      <c r="F7" s="363"/>
      <c r="G7" s="368">
        <f t="shared" si="0"/>
        <v>0</v>
      </c>
      <c r="H7" s="363"/>
      <c r="I7" s="368">
        <f t="shared" si="1"/>
        <v>0</v>
      </c>
      <c r="J7" s="363"/>
      <c r="K7" s="368">
        <f t="shared" si="2"/>
        <v>0</v>
      </c>
      <c r="L7" s="363"/>
      <c r="M7" s="368">
        <f t="shared" si="3"/>
        <v>0</v>
      </c>
      <c r="N7" s="398"/>
      <c r="O7" s="41"/>
      <c r="P7" s="396"/>
      <c r="Q7" s="248" t="s">
        <v>643</v>
      </c>
      <c r="R7" s="248" t="s">
        <v>643</v>
      </c>
      <c r="S7" s="248" t="s">
        <v>643</v>
      </c>
      <c r="T7" s="248" t="s">
        <v>643</v>
      </c>
    </row>
    <row r="8" spans="1:20" s="98" customFormat="1" ht="33.75" x14ac:dyDescent="0.2">
      <c r="A8" s="41" t="s">
        <v>660</v>
      </c>
      <c r="B8" s="305" t="s">
        <v>719</v>
      </c>
      <c r="C8" s="261" t="s">
        <v>639</v>
      </c>
      <c r="D8" s="358" t="s">
        <v>339</v>
      </c>
      <c r="E8" s="253" t="s">
        <v>659</v>
      </c>
      <c r="F8" s="363"/>
      <c r="G8" s="368">
        <f t="shared" si="0"/>
        <v>0</v>
      </c>
      <c r="H8" s="363"/>
      <c r="I8" s="368">
        <f t="shared" si="1"/>
        <v>0</v>
      </c>
      <c r="J8" s="363"/>
      <c r="K8" s="368">
        <f t="shared" si="2"/>
        <v>0</v>
      </c>
      <c r="L8" s="363"/>
      <c r="M8" s="368">
        <f t="shared" si="3"/>
        <v>0</v>
      </c>
      <c r="N8" s="397"/>
      <c r="O8" s="41"/>
      <c r="P8" s="396"/>
      <c r="Q8" s="248" t="s">
        <v>636</v>
      </c>
      <c r="R8" s="248" t="s">
        <v>636</v>
      </c>
      <c r="S8" s="248" t="s">
        <v>636</v>
      </c>
      <c r="T8" s="248" t="s">
        <v>636</v>
      </c>
    </row>
    <row r="9" spans="1:20" s="98" customFormat="1" ht="38.25" x14ac:dyDescent="0.2">
      <c r="A9" s="41" t="s">
        <v>717</v>
      </c>
      <c r="B9" s="305" t="s">
        <v>719</v>
      </c>
      <c r="C9" s="261" t="s">
        <v>639</v>
      </c>
      <c r="D9" s="358" t="s">
        <v>341</v>
      </c>
      <c r="E9" s="253" t="s">
        <v>664</v>
      </c>
      <c r="F9" s="363"/>
      <c r="G9" s="368">
        <f t="shared" si="0"/>
        <v>0</v>
      </c>
      <c r="H9" s="363"/>
      <c r="I9" s="368">
        <f t="shared" si="1"/>
        <v>0</v>
      </c>
      <c r="J9" s="363"/>
      <c r="K9" s="368">
        <f t="shared" si="2"/>
        <v>0</v>
      </c>
      <c r="L9" s="363"/>
      <c r="M9" s="368">
        <f t="shared" si="3"/>
        <v>0</v>
      </c>
      <c r="N9" s="398"/>
      <c r="O9" s="41"/>
      <c r="P9" s="396"/>
      <c r="Q9" s="248" t="s">
        <v>644</v>
      </c>
      <c r="R9" s="248" t="s">
        <v>644</v>
      </c>
      <c r="S9" s="248" t="s">
        <v>644</v>
      </c>
      <c r="T9" s="248" t="s">
        <v>644</v>
      </c>
    </row>
    <row r="10" spans="1:20" s="98" customFormat="1" ht="38.25" x14ac:dyDescent="0.2">
      <c r="A10" s="41" t="s">
        <v>717</v>
      </c>
      <c r="B10" s="305" t="s">
        <v>719</v>
      </c>
      <c r="C10" s="261" t="s">
        <v>639</v>
      </c>
      <c r="D10" s="358" t="s">
        <v>344</v>
      </c>
      <c r="E10" s="253" t="s">
        <v>663</v>
      </c>
      <c r="F10" s="363"/>
      <c r="G10" s="368">
        <f t="shared" si="0"/>
        <v>0</v>
      </c>
      <c r="H10" s="363"/>
      <c r="I10" s="368">
        <f t="shared" si="1"/>
        <v>0</v>
      </c>
      <c r="J10" s="363"/>
      <c r="K10" s="368">
        <f t="shared" si="2"/>
        <v>0</v>
      </c>
      <c r="L10" s="363"/>
      <c r="M10" s="368">
        <f t="shared" si="3"/>
        <v>0</v>
      </c>
      <c r="N10" s="398"/>
      <c r="O10" s="41"/>
      <c r="P10" s="396"/>
      <c r="Q10" s="248" t="s">
        <v>644</v>
      </c>
      <c r="R10" s="248" t="s">
        <v>644</v>
      </c>
      <c r="S10" s="248" t="s">
        <v>644</v>
      </c>
      <c r="T10" s="248" t="s">
        <v>644</v>
      </c>
    </row>
    <row r="11" spans="1:20" s="98" customFormat="1" ht="38.25" x14ac:dyDescent="0.2">
      <c r="A11" s="41" t="s">
        <v>660</v>
      </c>
      <c r="B11" s="305" t="s">
        <v>719</v>
      </c>
      <c r="C11" s="261" t="s">
        <v>639</v>
      </c>
      <c r="D11" s="358" t="s">
        <v>726</v>
      </c>
      <c r="E11" s="253" t="s">
        <v>662</v>
      </c>
      <c r="F11" s="363"/>
      <c r="G11" s="368">
        <f t="shared" si="0"/>
        <v>0</v>
      </c>
      <c r="H11" s="363"/>
      <c r="I11" s="368">
        <f t="shared" si="1"/>
        <v>0</v>
      </c>
      <c r="J11" s="363"/>
      <c r="K11" s="368">
        <f t="shared" si="2"/>
        <v>0</v>
      </c>
      <c r="L11" s="363"/>
      <c r="M11" s="368">
        <f t="shared" si="3"/>
        <v>0</v>
      </c>
      <c r="N11" s="398"/>
      <c r="O11" s="41"/>
      <c r="P11" s="396"/>
      <c r="Q11" s="248" t="s">
        <v>644</v>
      </c>
      <c r="R11" s="248" t="s">
        <v>644</v>
      </c>
      <c r="S11" s="248" t="s">
        <v>644</v>
      </c>
      <c r="T11" s="248" t="s">
        <v>644</v>
      </c>
    </row>
    <row r="12" spans="1:20" s="98" customFormat="1" ht="38.25" x14ac:dyDescent="0.2">
      <c r="A12" s="41" t="s">
        <v>717</v>
      </c>
      <c r="B12" s="305" t="s">
        <v>719</v>
      </c>
      <c r="C12" s="261" t="s">
        <v>639</v>
      </c>
      <c r="D12" s="358" t="s">
        <v>786</v>
      </c>
      <c r="E12" s="253" t="s">
        <v>661</v>
      </c>
      <c r="F12" s="363"/>
      <c r="G12" s="368">
        <f t="shared" si="0"/>
        <v>0</v>
      </c>
      <c r="H12" s="363"/>
      <c r="I12" s="368">
        <f t="shared" si="1"/>
        <v>0</v>
      </c>
      <c r="J12" s="363"/>
      <c r="K12" s="368">
        <f t="shared" si="2"/>
        <v>0</v>
      </c>
      <c r="L12" s="363"/>
      <c r="M12" s="368">
        <f t="shared" si="3"/>
        <v>0</v>
      </c>
      <c r="N12" s="398"/>
      <c r="O12" s="41"/>
      <c r="P12" s="396"/>
      <c r="Q12" s="248" t="s">
        <v>644</v>
      </c>
      <c r="R12" s="248" t="s">
        <v>644</v>
      </c>
      <c r="S12" s="248" t="s">
        <v>644</v>
      </c>
      <c r="T12" s="248" t="s">
        <v>644</v>
      </c>
    </row>
    <row r="13" spans="1:20" s="98" customFormat="1" ht="38.25" x14ac:dyDescent="0.2">
      <c r="A13" s="41" t="s">
        <v>660</v>
      </c>
      <c r="B13" s="305" t="s">
        <v>719</v>
      </c>
      <c r="C13" s="261" t="s">
        <v>639</v>
      </c>
      <c r="D13" s="358" t="s">
        <v>787</v>
      </c>
      <c r="E13" s="253" t="s">
        <v>665</v>
      </c>
      <c r="F13" s="363"/>
      <c r="G13" s="368">
        <f t="shared" si="0"/>
        <v>0</v>
      </c>
      <c r="H13" s="363"/>
      <c r="I13" s="368">
        <f t="shared" si="1"/>
        <v>0</v>
      </c>
      <c r="J13" s="363"/>
      <c r="K13" s="368">
        <f t="shared" si="2"/>
        <v>0</v>
      </c>
      <c r="L13" s="363"/>
      <c r="M13" s="368">
        <f t="shared" si="3"/>
        <v>0</v>
      </c>
      <c r="N13" s="398"/>
      <c r="O13" s="41"/>
      <c r="P13" s="396"/>
      <c r="Q13" s="248" t="s">
        <v>644</v>
      </c>
      <c r="R13" s="248" t="s">
        <v>644</v>
      </c>
      <c r="S13" s="248" t="s">
        <v>644</v>
      </c>
      <c r="T13" s="248" t="s">
        <v>644</v>
      </c>
    </row>
    <row r="14" spans="1:20" s="98" customFormat="1" ht="38.25" x14ac:dyDescent="0.2">
      <c r="A14" s="41" t="s">
        <v>717</v>
      </c>
      <c r="B14" s="305" t="s">
        <v>719</v>
      </c>
      <c r="C14" s="261" t="s">
        <v>639</v>
      </c>
      <c r="D14" s="358" t="s">
        <v>788</v>
      </c>
      <c r="E14" s="400" t="s">
        <v>823</v>
      </c>
      <c r="F14" s="363"/>
      <c r="G14" s="368">
        <f t="shared" si="0"/>
        <v>0</v>
      </c>
      <c r="H14" s="363"/>
      <c r="I14" s="368">
        <f t="shared" si="1"/>
        <v>0</v>
      </c>
      <c r="J14" s="363"/>
      <c r="K14" s="368">
        <f t="shared" si="2"/>
        <v>0</v>
      </c>
      <c r="L14" s="363"/>
      <c r="M14" s="368">
        <f t="shared" si="3"/>
        <v>0</v>
      </c>
      <c r="N14" s="398"/>
      <c r="O14" s="41"/>
      <c r="P14" s="396"/>
      <c r="Q14" s="248" t="s">
        <v>644</v>
      </c>
      <c r="R14" s="248" t="s">
        <v>644</v>
      </c>
      <c r="S14" s="248" t="s">
        <v>644</v>
      </c>
      <c r="T14" s="248" t="s">
        <v>644</v>
      </c>
    </row>
    <row r="15" spans="1:20" s="98" customFormat="1" ht="25.5" x14ac:dyDescent="0.2">
      <c r="A15" s="41" t="s">
        <v>717</v>
      </c>
      <c r="B15" s="305" t="s">
        <v>719</v>
      </c>
      <c r="C15" s="261" t="s">
        <v>639</v>
      </c>
      <c r="D15" s="358" t="s">
        <v>789</v>
      </c>
      <c r="E15" s="295" t="s">
        <v>666</v>
      </c>
      <c r="F15" s="363"/>
      <c r="G15" s="368">
        <f t="shared" si="0"/>
        <v>0</v>
      </c>
      <c r="H15" s="363"/>
      <c r="I15" s="368">
        <f t="shared" si="1"/>
        <v>0</v>
      </c>
      <c r="J15" s="363"/>
      <c r="K15" s="368">
        <f t="shared" si="2"/>
        <v>0</v>
      </c>
      <c r="L15" s="363"/>
      <c r="M15" s="368">
        <f t="shared" si="3"/>
        <v>0</v>
      </c>
      <c r="N15" s="398"/>
      <c r="O15" s="41"/>
      <c r="P15" s="396"/>
      <c r="Q15" s="248" t="s">
        <v>636</v>
      </c>
      <c r="R15" s="248" t="s">
        <v>636</v>
      </c>
      <c r="S15" s="248" t="s">
        <v>636</v>
      </c>
      <c r="T15" s="248" t="s">
        <v>636</v>
      </c>
    </row>
    <row r="16" spans="1:20" s="98" customFormat="1" ht="67.5" x14ac:dyDescent="0.2">
      <c r="A16" s="41" t="s">
        <v>642</v>
      </c>
      <c r="B16" s="305" t="s">
        <v>719</v>
      </c>
      <c r="C16" s="261" t="s">
        <v>639</v>
      </c>
      <c r="D16" s="358" t="s">
        <v>790</v>
      </c>
      <c r="E16" s="350" t="s">
        <v>640</v>
      </c>
      <c r="F16" s="372"/>
      <c r="G16" s="368">
        <f t="shared" si="0"/>
        <v>0</v>
      </c>
      <c r="H16" s="372"/>
      <c r="I16" s="368">
        <f t="shared" si="1"/>
        <v>0</v>
      </c>
      <c r="J16" s="372"/>
      <c r="K16" s="368">
        <f t="shared" si="2"/>
        <v>0</v>
      </c>
      <c r="L16" s="372"/>
      <c r="M16" s="368">
        <f t="shared" si="3"/>
        <v>0</v>
      </c>
      <c r="N16" s="398"/>
      <c r="O16" s="41" t="s">
        <v>303</v>
      </c>
      <c r="P16" s="396"/>
      <c r="Q16" s="248" t="s">
        <v>645</v>
      </c>
      <c r="R16" s="248" t="s">
        <v>645</v>
      </c>
      <c r="S16" s="248" t="s">
        <v>645</v>
      </c>
      <c r="T16" s="248" t="s">
        <v>645</v>
      </c>
    </row>
  </sheetData>
  <sheetProtection algorithmName="SHA-512" hashValue="J8XM8T5Ww4y/hTXnEuhqU7zHUArX/ecWZTe6Rx2FiLfgetznK8TP/OihtCbn3ds50TqLO1k75xfKtvJy9Rm3UQ==" saltValue="6ZoTiLboU707WHh3ucd6GQ==" spinCount="100000" sheet="1" objects="1" scenarios="1"/>
  <mergeCells count="6">
    <mergeCell ref="F3:H3"/>
    <mergeCell ref="J3:L3"/>
    <mergeCell ref="F1:H1"/>
    <mergeCell ref="J1:L1"/>
    <mergeCell ref="F2:H2"/>
    <mergeCell ref="J2:L2"/>
  </mergeCells>
  <phoneticPr fontId="34" type="noConversion"/>
  <conditionalFormatting sqref="A5:B16">
    <cfRule type="cellIs" dxfId="98" priority="81" operator="equal">
      <formula>"Non"</formula>
    </cfRule>
    <cfRule type="cellIs" dxfId="97" priority="82" operator="equal">
      <formula>"Oui"</formula>
    </cfRule>
    <cfRule type="cellIs" dxfId="96" priority="85" operator="equal">
      <formula>"NA"</formula>
    </cfRule>
  </conditionalFormatting>
  <conditionalFormatting sqref="E5:E16">
    <cfRule type="containsText" dxfId="95" priority="83" operator="containsText" text="OUI">
      <formula>NOT(ISERROR(SEARCH("OUI",E5)))</formula>
    </cfRule>
    <cfRule type="containsText" dxfId="94" priority="84" operator="containsText" text="NON">
      <formula>NOT(ISERROR(SEARCH("NON",E5)))</formula>
    </cfRule>
  </conditionalFormatting>
  <conditionalFormatting sqref="F5 H5 J5 L5">
    <cfRule type="cellIs" dxfId="93" priority="39" operator="equal">
      <formula>"Oui"</formula>
    </cfRule>
    <cfRule type="cellIs" dxfId="92" priority="40" operator="equal">
      <formula>"Non"</formula>
    </cfRule>
    <cfRule type="cellIs" dxfId="91" priority="41" operator="equal">
      <formula>"Oui papier"</formula>
    </cfRule>
    <cfRule type="cellIs" dxfId="90" priority="42" operator="equal">
      <formula>"Oui informatique (saisie manuelle)"</formula>
    </cfRule>
    <cfRule type="cellIs" dxfId="89" priority="43" operator="equal">
      <formula>"Oui informatique (saisie automatique)"</formula>
    </cfRule>
  </conditionalFormatting>
  <conditionalFormatting sqref="F5:F16 H5:H16 J5:J16 L5:L16">
    <cfRule type="cellIs" dxfId="88" priority="18" operator="equal">
      <formula>"Oui partiellement"</formula>
    </cfRule>
  </conditionalFormatting>
  <conditionalFormatting sqref="F7:F15">
    <cfRule type="cellIs" dxfId="87" priority="8" operator="equal">
      <formula>"Oui"</formula>
    </cfRule>
    <cfRule type="cellIs" dxfId="86" priority="9" operator="equal">
      <formula>"Non"</formula>
    </cfRule>
    <cfRule type="cellIs" dxfId="85" priority="10" operator="equal">
      <formula>"Oui papier"</formula>
    </cfRule>
    <cfRule type="cellIs" dxfId="84" priority="11" operator="equal">
      <formula>"Oui informatique (saisie manuelle)"</formula>
    </cfRule>
    <cfRule type="cellIs" dxfId="83" priority="12" operator="equal">
      <formula>"Oui informatique (saisie automatique)"</formula>
    </cfRule>
  </conditionalFormatting>
  <conditionalFormatting sqref="G5:G16">
    <cfRule type="cellIs" dxfId="82" priority="1" operator="equal">
      <formula>"Oui totalement"</formula>
    </cfRule>
  </conditionalFormatting>
  <conditionalFormatting sqref="H7:H15 J7:J15 L7:L15">
    <cfRule type="cellIs" dxfId="81" priority="13" operator="equal">
      <formula>"Oui"</formula>
    </cfRule>
    <cfRule type="cellIs" dxfId="80" priority="14" operator="equal">
      <formula>"Non"</formula>
    </cfRule>
    <cfRule type="cellIs" dxfId="79" priority="15" operator="equal">
      <formula>"Oui papier"</formula>
    </cfRule>
    <cfRule type="cellIs" dxfId="78" priority="16" operator="equal">
      <formula>"Oui informatique (saisie manuelle)"</formula>
    </cfRule>
    <cfRule type="cellIs" dxfId="77" priority="17" operator="equal">
      <formula>"Oui informatique (saisie automatique)"</formula>
    </cfRule>
  </conditionalFormatting>
  <conditionalFormatting sqref="I5:I16">
    <cfRule type="cellIs" dxfId="76" priority="2" operator="equal">
      <formula>"Oui totalement"</formula>
    </cfRule>
  </conditionalFormatting>
  <conditionalFormatting sqref="K5:K16">
    <cfRule type="cellIs" dxfId="75" priority="3" operator="equal">
      <formula>"Oui totalement"</formula>
    </cfRule>
  </conditionalFormatting>
  <conditionalFormatting sqref="M5:M16">
    <cfRule type="cellIs" dxfId="74" priority="4" operator="equal">
      <formula>"Oui totalement"</formula>
    </cfRule>
  </conditionalFormatting>
  <conditionalFormatting sqref="N4">
    <cfRule type="containsText" dxfId="73" priority="64" operator="containsText" text="Observation">
      <formula>NOT(ISERROR(SEARCH("Observation",N4)))</formula>
    </cfRule>
    <cfRule type="containsText" dxfId="72" priority="65" operator="containsText" text="Entretien">
      <formula>NOT(ISERROR(SEARCH("Entretien",N4)))</formula>
    </cfRule>
  </conditionalFormatting>
  <dataValidations count="3">
    <dataValidation type="list" allowBlank="1" showInputMessage="1" showErrorMessage="1" sqref="F3:G3 J3:K3" xr:uid="{00000000-0002-0000-0D00-000000000000}">
      <formula1>"Hospitalisation complète,Ambulatoire,Urgences"</formula1>
    </dataValidation>
    <dataValidation type="list" allowBlank="1" showInputMessage="1" showErrorMessage="1" sqref="F16 H16 J16 L16" xr:uid="{00000000-0002-0000-0D00-000001000000}">
      <formula1>"Oui par messagerie sécurisée,Oui par courrier,Non"</formula1>
    </dataValidation>
    <dataValidation type="list" allowBlank="1" showInputMessage="1" showErrorMessage="1" sqref="F6 H6 J6 L6" xr:uid="{00000000-0002-0000-0D00-000002000000}">
      <formula1>"Fabricant, Institutionnelle"</formula1>
    </dataValidation>
  </dataValidations>
  <pageMargins left="0.25" right="0.25" top="0.75" bottom="0.75" header="0.3" footer="0.3"/>
  <pageSetup paperSize="8" scale="51" fitToHeight="0" orientation="landscape" r:id="rId1"/>
  <headerFooter>
    <oddFooter>&amp;CMise en oeuvre du management de la qualité du circuit des DMI - Information sortie</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D00-000003000000}">
          <x14:formula1>
            <xm:f>Liste!$G$2:$G$3</xm:f>
          </x14:formula1>
          <xm:sqref>L15 L7:L8 F7:F8 F15 F5 H5 H7:H8 H15 J15 J5 J7:J8 L5</xm:sqref>
        </x14:dataValidation>
        <x14:dataValidation type="list" allowBlank="1" showInputMessage="1" showErrorMessage="1" xr:uid="{00000000-0002-0000-0D00-000004000000}">
          <x14:formula1>
            <xm:f>Liste!$S$2:$S$4</xm:f>
          </x14:formula1>
          <xm:sqref>F9:F14 H9:H14 J9:J14 L9:L14</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Feuil15">
    <tabColor theme="9"/>
    <pageSetUpPr fitToPage="1"/>
  </sheetPr>
  <dimension ref="A3:AO160"/>
  <sheetViews>
    <sheetView showGridLines="0" showRowColHeaders="0" topLeftCell="A22" zoomScale="90" zoomScaleNormal="90" workbookViewId="0">
      <selection activeCell="F22" sqref="F22"/>
    </sheetView>
  </sheetViews>
  <sheetFormatPr baseColWidth="10" defaultColWidth="11.42578125" defaultRowHeight="15" x14ac:dyDescent="0.25"/>
  <cols>
    <col min="1" max="5" width="0.85546875" style="235" customWidth="1"/>
    <col min="6" max="6" width="2.5703125" style="310" customWidth="1"/>
    <col min="7" max="7" width="37.7109375" style="227" customWidth="1"/>
    <col min="8" max="8" width="1.7109375" style="227" customWidth="1"/>
    <col min="9" max="9" width="12.28515625" style="229" customWidth="1"/>
    <col min="10" max="10" width="28.28515625" style="227" bestFit="1" customWidth="1"/>
    <col min="11" max="11" width="8.28515625" style="227" customWidth="1"/>
    <col min="12" max="12" width="19" style="227" bestFit="1" customWidth="1"/>
    <col min="13" max="13" width="29.140625" style="227" bestFit="1" customWidth="1"/>
    <col min="14" max="14" width="2.7109375" style="227" customWidth="1"/>
    <col min="15" max="15" width="10.85546875" style="227" customWidth="1"/>
    <col min="16" max="16" width="19.85546875" style="227" bestFit="1" customWidth="1"/>
    <col min="17" max="17" width="5" style="227" customWidth="1"/>
    <col min="18" max="18" width="6.140625" style="227" customWidth="1"/>
    <col min="19" max="19" width="8.140625" style="227" customWidth="1"/>
    <col min="20" max="20" width="6.140625" style="227" bestFit="1" customWidth="1"/>
    <col min="21" max="22" width="5" style="227" customWidth="1"/>
    <col min="23" max="23" width="6.28515625" style="227" bestFit="1" customWidth="1"/>
    <col min="24" max="36" width="5" style="227" customWidth="1"/>
    <col min="37" max="37" width="5.7109375" style="227" customWidth="1"/>
    <col min="38" max="16384" width="11.42578125" style="227"/>
  </cols>
  <sheetData>
    <row r="3" spans="1:41" ht="18.75" x14ac:dyDescent="0.3">
      <c r="G3" s="245" t="s">
        <v>646</v>
      </c>
      <c r="H3" s="238"/>
      <c r="I3" s="479">
        <f>'Informations générales'!E6</f>
        <v>0</v>
      </c>
      <c r="J3" s="480"/>
      <c r="K3" s="480"/>
      <c r="L3" s="480"/>
      <c r="M3" s="481"/>
    </row>
    <row r="4" spans="1:41" ht="5.25" customHeight="1" x14ac:dyDescent="0.25"/>
    <row r="5" spans="1:41" ht="18.75" x14ac:dyDescent="0.3">
      <c r="G5" s="245" t="s">
        <v>649</v>
      </c>
      <c r="H5" s="238"/>
      <c r="I5" s="482">
        <f>'Informations générales'!E14</f>
        <v>0</v>
      </c>
      <c r="J5" s="482"/>
      <c r="K5" s="482"/>
      <c r="L5" s="482"/>
      <c r="M5" s="482"/>
    </row>
    <row r="7" spans="1:41" s="318" customFormat="1" ht="18.75" x14ac:dyDescent="0.3">
      <c r="A7" s="303" t="s">
        <v>796</v>
      </c>
      <c r="B7" s="303" t="s">
        <v>797</v>
      </c>
      <c r="C7" s="303" t="s">
        <v>798</v>
      </c>
      <c r="D7" s="303" t="s">
        <v>795</v>
      </c>
      <c r="E7" s="303" t="s">
        <v>794</v>
      </c>
      <c r="F7" s="311"/>
      <c r="G7" s="315" t="s">
        <v>652</v>
      </c>
      <c r="I7" s="315" t="s">
        <v>651</v>
      </c>
      <c r="J7" s="332" t="s">
        <v>655</v>
      </c>
      <c r="K7" s="331" t="s">
        <v>656</v>
      </c>
      <c r="L7" s="331" t="s">
        <v>742</v>
      </c>
      <c r="M7" s="331" t="s">
        <v>330</v>
      </c>
      <c r="N7" s="227"/>
      <c r="O7" s="327"/>
      <c r="P7" s="228"/>
      <c r="AK7" s="319"/>
      <c r="AL7" s="320"/>
    </row>
    <row r="8" spans="1:41" s="320" customFormat="1" ht="18.75" x14ac:dyDescent="0.3">
      <c r="A8" s="236">
        <v>1</v>
      </c>
      <c r="B8" s="236">
        <v>0.8</v>
      </c>
      <c r="C8" s="236">
        <v>0.6</v>
      </c>
      <c r="D8" s="236">
        <v>0.4</v>
      </c>
      <c r="E8" s="236">
        <v>0.2</v>
      </c>
      <c r="F8" s="311"/>
      <c r="G8" s="237" t="s">
        <v>478</v>
      </c>
      <c r="I8" s="296">
        <f t="shared" ref="I8:I14" si="0">G20/(H20-I20)</f>
        <v>0</v>
      </c>
      <c r="J8" s="296">
        <f>SUMIF('Encadrement-instances'!B:B,G8,'Encadrement-instances'!G:G)/(COUNTIF('Encadrement-instances'!B:B,G8)-COUNTIFS('Encadrement-instances'!$B:$B,G8,'Encadrement-instances'!F:F,"Non applicable"))</f>
        <v>0</v>
      </c>
      <c r="K8" s="296"/>
      <c r="L8" s="296"/>
      <c r="M8" s="296"/>
      <c r="AK8" s="319"/>
    </row>
    <row r="9" spans="1:41" s="238" customFormat="1" ht="18.75" x14ac:dyDescent="0.3">
      <c r="A9" s="236">
        <v>1</v>
      </c>
      <c r="B9" s="236">
        <v>0.8</v>
      </c>
      <c r="C9" s="236">
        <v>0.6</v>
      </c>
      <c r="D9" s="236">
        <v>0.4</v>
      </c>
      <c r="E9" s="236">
        <v>0.2</v>
      </c>
      <c r="F9" s="311"/>
      <c r="G9" s="237" t="s">
        <v>707</v>
      </c>
      <c r="I9" s="296">
        <f t="shared" si="0"/>
        <v>0</v>
      </c>
      <c r="J9" s="296">
        <f>SUMIF('Encadrement-instances'!B:B,G9,'Encadrement-instances'!G:G)/(COUNTIF('Encadrement-instances'!B:B,G9)-COUNTIFS('Encadrement-instances'!$B:$B,G9,'Encadrement-instances'!F:F,"Non applicable"))</f>
        <v>0</v>
      </c>
      <c r="K9" s="296">
        <f>SUMIF(PUI!$B:$B,G9,PUI!G:G)/(COUNTIF(PUI!$B:$B,G9)-COUNTIFS(PUI!$B:$B,G9,PUI!F:F,"Non applicable"))</f>
        <v>0</v>
      </c>
      <c r="L9" s="296">
        <f>SUMIF('Bloc opératoire'!$B:$B,G67,'Bloc opératoire'!G:G)/(COUNTIF('Bloc opératoire'!$B:$B,G67)-COUNTIFS('Bloc opératoire'!$B:$B,G67,'Bloc opératoire'!F:F,"Non applicable"))</f>
        <v>0</v>
      </c>
      <c r="M9" s="296"/>
      <c r="N9" s="320"/>
      <c r="P9" s="320"/>
      <c r="S9" s="242"/>
      <c r="Z9" s="242"/>
      <c r="AA9" s="242"/>
      <c r="AB9" s="242"/>
      <c r="AF9" s="242"/>
      <c r="AG9" s="242"/>
      <c r="AH9" s="242"/>
      <c r="AI9" s="242"/>
      <c r="AJ9" s="242"/>
      <c r="AK9" s="236"/>
      <c r="AL9" s="243"/>
    </row>
    <row r="10" spans="1:41" s="238" customFormat="1" ht="18.75" x14ac:dyDescent="0.3">
      <c r="A10" s="236">
        <v>1</v>
      </c>
      <c r="B10" s="236">
        <v>0.8</v>
      </c>
      <c r="C10" s="236">
        <v>0.6</v>
      </c>
      <c r="D10" s="236">
        <v>0.4</v>
      </c>
      <c r="E10" s="236">
        <v>0.2</v>
      </c>
      <c r="F10" s="311"/>
      <c r="G10" s="237" t="s">
        <v>706</v>
      </c>
      <c r="I10" s="296">
        <f t="shared" si="0"/>
        <v>0</v>
      </c>
      <c r="J10" s="296">
        <f>SUMIF('Encadrement-instances'!B:B,G10,'Encadrement-instances'!G:G)/(COUNTIF('Encadrement-instances'!B:B,G10)-COUNTIFS('Encadrement-instances'!$B:$B,G10,'Encadrement-instances'!F:F,"Non applicable"))</f>
        <v>0</v>
      </c>
      <c r="K10" s="296">
        <f>SUMIF(PUI!$B:$B,G10,PUI!G:G)/(COUNTIF(PUI!$B:$B,G10)-COUNTIFS(PUI!$B:$B,G10,PUI!F:F,"Non applicable"))</f>
        <v>0</v>
      </c>
      <c r="L10" s="296">
        <f>SUMIF('Bloc opératoire'!$B:$B,G69,'Bloc opératoire'!G:G)/(COUNTIF('Bloc opératoire'!$B:$B,G69)-COUNTIFS('Bloc opératoire'!$B:$B,G69,'Bloc opératoire'!F:F,"Non applicable"))</f>
        <v>0</v>
      </c>
      <c r="M10" s="296"/>
      <c r="N10" s="320"/>
      <c r="P10" s="320"/>
      <c r="S10" s="242"/>
      <c r="Z10" s="242"/>
      <c r="AA10" s="242"/>
      <c r="AB10" s="242"/>
      <c r="AF10" s="242"/>
      <c r="AG10" s="242"/>
      <c r="AH10" s="242"/>
      <c r="AI10" s="242"/>
      <c r="AJ10" s="242"/>
      <c r="AK10" s="236"/>
      <c r="AL10" s="240"/>
    </row>
    <row r="11" spans="1:41" ht="18.75" x14ac:dyDescent="0.3">
      <c r="A11" s="236">
        <v>1</v>
      </c>
      <c r="B11" s="236">
        <v>0.8</v>
      </c>
      <c r="C11" s="236">
        <v>0.6</v>
      </c>
      <c r="D11" s="236">
        <v>0.4</v>
      </c>
      <c r="E11" s="236">
        <v>0.2</v>
      </c>
      <c r="F11" s="311"/>
      <c r="G11" s="237" t="s">
        <v>123</v>
      </c>
      <c r="I11" s="296">
        <f t="shared" si="0"/>
        <v>0</v>
      </c>
      <c r="J11" s="296">
        <f>SUMIF('Encadrement-instances'!B:B,G11,'Encadrement-instances'!G:G)/(COUNTIF('Encadrement-instances'!B:B,G11)-COUNTIFS('Encadrement-instances'!$B:$B,G11,'Encadrement-instances'!F:F,"Non applicable"))</f>
        <v>0</v>
      </c>
      <c r="K11" s="296"/>
      <c r="L11" s="296"/>
      <c r="M11" s="296">
        <f>SUM('Entretien Patient'!G:G)/(COUNTA('Entretien Patient'!B:B)-1)</f>
        <v>0</v>
      </c>
      <c r="N11" s="318"/>
      <c r="P11" s="318"/>
      <c r="S11" s="242"/>
      <c r="Z11" s="242"/>
      <c r="AA11" s="242"/>
      <c r="AB11" s="242"/>
      <c r="AF11" s="242"/>
      <c r="AG11" s="242"/>
      <c r="AH11" s="242"/>
      <c r="AI11" s="242"/>
      <c r="AJ11" s="228"/>
    </row>
    <row r="12" spans="1:41" ht="18.75" x14ac:dyDescent="0.3">
      <c r="A12" s="236">
        <v>1</v>
      </c>
      <c r="B12" s="236">
        <v>0.8</v>
      </c>
      <c r="C12" s="236">
        <v>0.6</v>
      </c>
      <c r="D12" s="236">
        <v>0.4</v>
      </c>
      <c r="E12" s="236">
        <v>0.2</v>
      </c>
      <c r="F12" s="311"/>
      <c r="G12" s="237" t="s">
        <v>691</v>
      </c>
      <c r="I12" s="296">
        <f t="shared" si="0"/>
        <v>0</v>
      </c>
      <c r="J12" s="296"/>
      <c r="K12" s="296">
        <f>SUMIF(PUI!$B:$B,G12,PUI!G:G)/(COUNTIF(PUI!$B:$B,G12)-COUNTIFS(PUI!$B:$B,G12,PUI!F:F,"Non applicable"))</f>
        <v>0</v>
      </c>
      <c r="L12" s="296">
        <f>SUMIF('Bloc opératoire'!$B:$B,G70,'Bloc opératoire'!G:G)/(COUNTIF('Bloc opératoire'!$B:$B,G70)-COUNTIFS('Bloc opératoire'!$B:$B,G70,'Bloc opératoire'!F:F,"Non applicable"))</f>
        <v>0</v>
      </c>
      <c r="M12" s="296"/>
      <c r="N12" s="320"/>
      <c r="O12" s="320"/>
      <c r="P12" s="320"/>
      <c r="S12" s="228"/>
      <c r="Z12" s="228"/>
      <c r="AA12" s="228"/>
      <c r="AB12" s="228"/>
      <c r="AF12" s="228"/>
      <c r="AG12" s="228"/>
      <c r="AH12" s="228"/>
      <c r="AI12" s="228"/>
      <c r="AJ12" s="228"/>
      <c r="AK12" s="240"/>
      <c r="AL12" s="240"/>
      <c r="AM12" s="240"/>
      <c r="AN12" s="240"/>
      <c r="AO12" s="240"/>
    </row>
    <row r="13" spans="1:41" ht="18.75" x14ac:dyDescent="0.25">
      <c r="A13" s="236">
        <v>1</v>
      </c>
      <c r="B13" s="236">
        <v>0.8</v>
      </c>
      <c r="C13" s="236">
        <v>0.6</v>
      </c>
      <c r="D13" s="236">
        <v>0.4</v>
      </c>
      <c r="E13" s="236">
        <v>0.2</v>
      </c>
      <c r="F13" s="311"/>
      <c r="G13" s="237" t="s">
        <v>693</v>
      </c>
      <c r="I13" s="296">
        <f t="shared" si="0"/>
        <v>0</v>
      </c>
      <c r="J13" s="296"/>
      <c r="K13" s="296">
        <f>SUMIF(PUI!$B:$B,G13,PUI!G:G)/(COUNTIF(PUI!$B:$B,G13)-COUNTIFS(PUI!$B:$B,G13,PUI!F:F,"Non applicable"))</f>
        <v>0</v>
      </c>
      <c r="L13" s="296"/>
      <c r="M13" s="296"/>
      <c r="O13" s="321"/>
      <c r="P13" s="228"/>
      <c r="S13" s="228"/>
      <c r="Z13" s="228"/>
      <c r="AA13" s="228"/>
      <c r="AB13" s="228"/>
      <c r="AF13" s="228"/>
      <c r="AG13" s="228"/>
      <c r="AH13" s="228"/>
      <c r="AI13" s="228"/>
      <c r="AJ13" s="228"/>
      <c r="AK13" s="240"/>
      <c r="AL13" s="240"/>
      <c r="AM13" s="240"/>
      <c r="AN13" s="240"/>
      <c r="AO13" s="240"/>
    </row>
    <row r="14" spans="1:41" ht="18.75" x14ac:dyDescent="0.25">
      <c r="A14" s="236">
        <v>1</v>
      </c>
      <c r="B14" s="236">
        <v>0.8</v>
      </c>
      <c r="C14" s="236">
        <v>0.6</v>
      </c>
      <c r="D14" s="236">
        <v>0.4</v>
      </c>
      <c r="E14" s="236">
        <v>0.2</v>
      </c>
      <c r="F14" s="311"/>
      <c r="G14" s="237" t="s">
        <v>699</v>
      </c>
      <c r="I14" s="296">
        <f t="shared" si="0"/>
        <v>0</v>
      </c>
      <c r="J14" s="296"/>
      <c r="K14" s="296"/>
      <c r="L14" s="296">
        <f>SUMIF('Bloc opératoire'!$B:$B,G68,'Bloc opératoire'!G:G)/(COUNTIF('Bloc opératoire'!$B:$B,G68)-COUNTIFS('Bloc opératoire'!$B:$B,G68,'Bloc opératoire'!F:F,"Non applicable"))</f>
        <v>0</v>
      </c>
      <c r="M14" s="296"/>
      <c r="O14" s="321"/>
      <c r="P14" s="228"/>
      <c r="S14" s="228"/>
      <c r="Z14" s="228"/>
      <c r="AA14" s="228"/>
      <c r="AB14" s="228"/>
      <c r="AF14" s="228"/>
      <c r="AG14" s="228"/>
      <c r="AH14" s="228"/>
      <c r="AI14" s="228"/>
      <c r="AJ14" s="228"/>
    </row>
    <row r="15" spans="1:41" ht="19.5" thickBot="1" x14ac:dyDescent="0.3">
      <c r="A15" s="236"/>
      <c r="B15" s="236"/>
      <c r="C15" s="236"/>
      <c r="D15" s="236"/>
      <c r="E15" s="236"/>
      <c r="F15" s="311"/>
      <c r="G15" s="233" t="s">
        <v>774</v>
      </c>
      <c r="H15" s="318"/>
      <c r="I15" s="330"/>
      <c r="J15" s="299">
        <f>(COUNTA('Encadrement-instances'!F:F)-1)/(COUNTA('Encadrement-instances'!B:B)-1)</f>
        <v>0</v>
      </c>
      <c r="K15" s="299">
        <f>(COUNTA(PUI!F:F)-1)/(COUNTA(PUI!B:B)-1)</f>
        <v>0</v>
      </c>
      <c r="L15" s="299">
        <f>(COUNTA('Bloc opératoire'!F:F)-1)/(COUNTA('Bloc opératoire'!B:B)-1)</f>
        <v>0</v>
      </c>
      <c r="M15" s="299">
        <f>(COUNTA('Entretien Patient'!F:F)-1)/(COUNTA('Entretien Patient'!B:B)-1)</f>
        <v>0</v>
      </c>
      <c r="O15" s="321"/>
      <c r="P15" s="228"/>
      <c r="S15" s="228"/>
      <c r="Z15" s="228"/>
      <c r="AA15" s="228"/>
      <c r="AB15" s="228"/>
      <c r="AF15" s="228"/>
      <c r="AG15" s="228"/>
      <c r="AH15" s="228"/>
      <c r="AI15" s="228"/>
      <c r="AJ15" s="228"/>
    </row>
    <row r="16" spans="1:41" ht="19.5" thickBot="1" x14ac:dyDescent="0.3">
      <c r="A16" s="236"/>
      <c r="B16" s="236"/>
      <c r="C16" s="236"/>
      <c r="D16" s="236"/>
      <c r="E16" s="236"/>
      <c r="F16" s="311"/>
      <c r="G16" s="234" t="s">
        <v>654</v>
      </c>
      <c r="H16" s="318"/>
      <c r="I16" s="330"/>
      <c r="J16" s="298">
        <f>SUM('Encadrement-instances'!G:G)/(COUNTA('Encadrement-instances'!B:B)-1-COUNTIF('Encadrement-instances'!$F:$F,"Non applicable"))</f>
        <v>0</v>
      </c>
      <c r="K16" s="298">
        <f>SUM(PUI!G:G)/(COUNTA(PUI!$B:$B)-1-COUNTIF(PUI!$F:$F,"Non applicable"))</f>
        <v>0</v>
      </c>
      <c r="L16" s="298">
        <f>SUM('Bloc opératoire'!G:G)/(COUNTA('Bloc opératoire'!$B:$B)-1-COUNTIF('Bloc opératoire'!$F:$F,"Non applicable"))</f>
        <v>0</v>
      </c>
      <c r="M16" s="298">
        <f>M11</f>
        <v>0</v>
      </c>
      <c r="O16" s="321"/>
      <c r="P16" s="228"/>
      <c r="S16" s="228"/>
      <c r="Z16" s="228"/>
      <c r="AA16" s="228"/>
      <c r="AB16" s="228"/>
      <c r="AF16" s="228"/>
      <c r="AG16" s="228"/>
      <c r="AH16" s="228"/>
      <c r="AI16" s="228"/>
      <c r="AJ16" s="228"/>
    </row>
    <row r="17" spans="1:37" x14ac:dyDescent="0.25">
      <c r="J17" s="318"/>
      <c r="K17" s="318"/>
      <c r="L17" s="318"/>
      <c r="M17" s="318"/>
      <c r="N17" s="318"/>
      <c r="O17" s="318"/>
      <c r="P17" s="318"/>
      <c r="Q17" s="228"/>
      <c r="T17" s="228"/>
      <c r="AA17" s="228"/>
      <c r="AB17" s="228"/>
      <c r="AC17" s="228"/>
      <c r="AG17" s="228"/>
      <c r="AH17" s="228"/>
      <c r="AI17" s="228"/>
      <c r="AJ17" s="228"/>
      <c r="AK17" s="228"/>
    </row>
    <row r="18" spans="1:37" x14ac:dyDescent="0.25">
      <c r="G18" s="235"/>
      <c r="H18" s="235"/>
      <c r="I18" s="329"/>
      <c r="J18" s="235"/>
      <c r="K18" s="318"/>
      <c r="L18" s="318"/>
      <c r="M18" s="318"/>
      <c r="N18" s="318"/>
      <c r="O18" s="318"/>
      <c r="P18" s="318"/>
      <c r="Q18" s="228"/>
      <c r="T18" s="228"/>
      <c r="AA18" s="228"/>
      <c r="AB18" s="228"/>
      <c r="AC18" s="228"/>
      <c r="AG18" s="228"/>
      <c r="AH18" s="228"/>
      <c r="AI18" s="228"/>
      <c r="AJ18" s="228"/>
      <c r="AK18" s="228"/>
    </row>
    <row r="19" spans="1:37" x14ac:dyDescent="0.25">
      <c r="F19" s="227"/>
      <c r="G19" s="322" t="s">
        <v>754</v>
      </c>
      <c r="H19" s="322" t="s">
        <v>755</v>
      </c>
      <c r="I19" s="322" t="s">
        <v>756</v>
      </c>
      <c r="J19" s="235"/>
      <c r="K19" s="318"/>
      <c r="L19" s="318"/>
      <c r="M19" s="318"/>
      <c r="N19" s="318"/>
      <c r="O19" s="318"/>
      <c r="P19" s="318"/>
      <c r="Q19" s="228"/>
      <c r="T19" s="228"/>
      <c r="AA19" s="228"/>
      <c r="AB19" s="228"/>
      <c r="AC19" s="228"/>
      <c r="AG19" s="228"/>
      <c r="AH19" s="228"/>
      <c r="AI19" s="228"/>
      <c r="AJ19" s="228"/>
      <c r="AK19" s="228"/>
    </row>
    <row r="20" spans="1:37" x14ac:dyDescent="0.25">
      <c r="F20" s="227"/>
      <c r="G20" s="322">
        <f>SUMIF('Encadrement-instances'!B:B,G8,'Encadrement-instances'!G:G)+SUMIF(PUI!$B:$B,G8,PUI!G:G)+SUMIF('Bloc opératoire'!$B:$B,G8,'Bloc opératoire'!G:G)+SUMIF('Entretien Patient'!$B:$B,G8,'Entretien Patient'!G:G)</f>
        <v>0</v>
      </c>
      <c r="H20" s="322">
        <f>COUNTIF('Encadrement-instances'!B:B,G8)+COUNTIF(PUI!$B:$B,G8)+COUNTIF('Bloc opératoire'!$B:$B,G8)+COUNTIF('Entretien Patient'!$B:$B,G8)</f>
        <v>11</v>
      </c>
      <c r="I20" s="322">
        <f>COUNTIFS('Encadrement-instances'!$B:$B,G8,'Encadrement-instances'!F:F,"Non applicable")+COUNTIFS(PUI!$B:$B,G8,PUI!F:F,"Non applicable")+COUNTIFS('Bloc opératoire'!$B:$B,G8,'Bloc opératoire'!F:F,"Non applicable")+COUNTIFS('Entretien Patient'!$B:$B,G8,'Entretien Patient'!F:F,"Non applicable")</f>
        <v>0</v>
      </c>
      <c r="J20" s="235"/>
      <c r="K20" s="318"/>
      <c r="L20" s="318"/>
      <c r="M20" s="318"/>
      <c r="N20" s="318"/>
      <c r="O20" s="318"/>
      <c r="P20" s="318"/>
      <c r="Q20" s="228"/>
      <c r="T20" s="228"/>
      <c r="AA20" s="228"/>
      <c r="AB20" s="228"/>
      <c r="AC20" s="228"/>
      <c r="AG20" s="228"/>
      <c r="AH20" s="228"/>
      <c r="AI20" s="228"/>
      <c r="AJ20" s="228"/>
      <c r="AK20" s="228"/>
    </row>
    <row r="21" spans="1:37" x14ac:dyDescent="0.25">
      <c r="F21" s="227"/>
      <c r="G21" s="322">
        <f>SUMIF('Encadrement-instances'!B:B,G9,'Encadrement-instances'!G:G)+SUMIF(PUI!$B:$B,G9,PUI!G:G)+SUMIF('Bloc opératoire'!$B:$B,G9,'Bloc opératoire'!G:G)+SUMIF('Entretien Patient'!$B:$B,G9,'Entretien Patient'!G:G)</f>
        <v>0</v>
      </c>
      <c r="H21" s="322">
        <f>COUNTIF('Encadrement-instances'!B:B,G9)+COUNTIF(PUI!$B:$B,G9)+COUNTIF('Bloc opératoire'!$B:$B,G9)+COUNTIF('Entretien Patient'!$B:$B,G9)</f>
        <v>19</v>
      </c>
      <c r="I21" s="322">
        <f>COUNTIFS('Encadrement-instances'!$B:$B,G9,'Encadrement-instances'!F:F,"Non applicable")+COUNTIFS(PUI!$B:$B,G9,PUI!F:F,"Non applicable")+COUNTIFS('Bloc opératoire'!$B:$B,G9,'Bloc opératoire'!F:F,"Non applicable")+COUNTIFS('Entretien Patient'!$B:$B,G9,'Entretien Patient'!F:F,"Non applicable")</f>
        <v>0</v>
      </c>
      <c r="J21" s="235"/>
      <c r="K21" s="235"/>
      <c r="L21" s="235"/>
      <c r="M21" s="235"/>
      <c r="N21" s="235"/>
      <c r="O21" s="235"/>
      <c r="P21" s="235"/>
      <c r="Q21" s="228"/>
      <c r="T21" s="228"/>
      <c r="AA21" s="228"/>
      <c r="AB21" s="228"/>
      <c r="AC21" s="228"/>
      <c r="AG21" s="228"/>
      <c r="AH21" s="228"/>
      <c r="AI21" s="228"/>
      <c r="AJ21" s="228"/>
      <c r="AK21" s="228"/>
    </row>
    <row r="22" spans="1:37" x14ac:dyDescent="0.25">
      <c r="F22" s="227"/>
      <c r="G22" s="322">
        <f>SUMIF('Encadrement-instances'!B:B,G10,'Encadrement-instances'!G:G)+SUMIF(PUI!$B:$B,G10,PUI!G:G)+SUMIF('Bloc opératoire'!$B:$B,G10,'Bloc opératoire'!G:G)+SUMIF('Entretien Patient'!$B:$B,G10,'Entretien Patient'!G:G)</f>
        <v>0</v>
      </c>
      <c r="H22" s="322">
        <f>COUNTIF('Encadrement-instances'!B:B,G10)+COUNTIF(PUI!$B:$B,G10)+COUNTIF('Bloc opératoire'!$B:$B,G10)+COUNTIF('Entretien Patient'!$B:$B,G10)</f>
        <v>18</v>
      </c>
      <c r="I22" s="322">
        <f>COUNTIFS('Encadrement-instances'!$B:$B,G10,'Encadrement-instances'!F:F,"Non applicable")+COUNTIFS(PUI!$B:$B,G10,PUI!F:F,"Non applicable")+COUNTIFS('Bloc opératoire'!$B:$B,G10,'Bloc opératoire'!F:F,"Non applicable")+COUNTIFS('Entretien Patient'!$B:$B,G10,'Entretien Patient'!F:F,"Non applicable")</f>
        <v>0</v>
      </c>
      <c r="J22" s="235"/>
      <c r="K22" s="235"/>
      <c r="L22" s="235"/>
      <c r="M22" s="235"/>
      <c r="N22" s="235"/>
      <c r="O22" s="235"/>
      <c r="P22" s="235"/>
      <c r="Q22" s="228"/>
      <c r="T22" s="228"/>
      <c r="AA22" s="228"/>
      <c r="AB22" s="228"/>
      <c r="AC22" s="228"/>
      <c r="AG22" s="228"/>
      <c r="AH22" s="228"/>
      <c r="AI22" s="228"/>
      <c r="AJ22" s="228"/>
      <c r="AK22" s="228"/>
    </row>
    <row r="23" spans="1:37" x14ac:dyDescent="0.25">
      <c r="F23" s="227"/>
      <c r="G23" s="322">
        <f>SUMIF('Encadrement-instances'!B:B,G11,'Encadrement-instances'!G:G)+SUMIF(PUI!$B:$B,G11,PUI!G:G)+SUMIF('Bloc opératoire'!$B:$B,G11,'Bloc opératoire'!G:G)+SUMIF('Entretien Patient'!$B:$B,G11,'Entretien Patient'!G:G)</f>
        <v>0</v>
      </c>
      <c r="H23" s="322">
        <f>COUNTIF('Encadrement-instances'!B:B,G11)+COUNTIF(PUI!$B:$B,G11)+COUNTIF('Bloc opératoire'!$B:$B,G11)+COUNTIF('Entretien Patient'!$B:$B,G11)</f>
        <v>11</v>
      </c>
      <c r="I23" s="322">
        <f>COUNTIFS('Encadrement-instances'!$B:$B,G11,'Encadrement-instances'!F:F,"Non applicable")+COUNTIFS(PUI!$B:$B,G11,PUI!F:F,"Non applicable")+COUNTIFS('Bloc opératoire'!$B:$B,G11,'Bloc opératoire'!F:F,"Non applicable")+COUNTIFS('Entretien Patient'!$B:$B,G11,'Entretien Patient'!F:F,"Non applicable")</f>
        <v>0</v>
      </c>
      <c r="J23" s="235"/>
      <c r="K23" s="235"/>
      <c r="L23" s="235"/>
      <c r="M23" s="235"/>
      <c r="N23" s="235"/>
      <c r="O23" s="235"/>
      <c r="P23" s="235"/>
      <c r="Q23" s="228"/>
      <c r="T23" s="228"/>
      <c r="AA23" s="228"/>
      <c r="AB23" s="228"/>
      <c r="AC23" s="228"/>
      <c r="AG23" s="228"/>
      <c r="AH23" s="228"/>
      <c r="AI23" s="228"/>
      <c r="AJ23" s="228"/>
      <c r="AK23" s="228"/>
    </row>
    <row r="24" spans="1:37" x14ac:dyDescent="0.25">
      <c r="A24" s="303"/>
      <c r="B24" s="303"/>
      <c r="C24" s="303"/>
      <c r="D24" s="303"/>
      <c r="E24" s="303"/>
      <c r="F24" s="227"/>
      <c r="G24" s="322">
        <f>SUMIF('Encadrement-instances'!B:B,G12,'Encadrement-instances'!G:G)+SUMIF(PUI!$B:$B,G12,PUI!G:G)+SUMIF('Bloc opératoire'!$B:$B,G12,'Bloc opératoire'!G:G)+SUMIF('Entretien Patient'!$B:$B,G12,'Entretien Patient'!G:G)</f>
        <v>0</v>
      </c>
      <c r="H24" s="322">
        <f>COUNTIF('Encadrement-instances'!B:B,G12)+COUNTIF(PUI!$B:$B,G12)+COUNTIF('Bloc opératoire'!$B:$B,G12)+COUNTIF('Entretien Patient'!$B:$B,G12)</f>
        <v>14</v>
      </c>
      <c r="I24" s="322">
        <f>COUNTIFS('Encadrement-instances'!$B:$B,G12,'Encadrement-instances'!F:F,"Non applicable")+COUNTIFS(PUI!$B:$B,G12,PUI!F:F,"Non applicable")+COUNTIFS('Bloc opératoire'!$B:$B,G12,'Bloc opératoire'!F:F,"Non applicable")+COUNTIFS('Entretien Patient'!$B:$B,G12,'Entretien Patient'!F:F,"Non applicable")</f>
        <v>0</v>
      </c>
      <c r="J24" s="235"/>
      <c r="K24" s="235"/>
      <c r="L24" s="235"/>
      <c r="M24" s="235"/>
      <c r="N24" s="235"/>
      <c r="O24" s="235"/>
      <c r="P24" s="235"/>
      <c r="Q24" s="228"/>
      <c r="T24" s="228"/>
      <c r="AA24" s="228"/>
      <c r="AB24" s="228"/>
      <c r="AC24" s="228"/>
      <c r="AG24" s="228"/>
      <c r="AH24" s="228"/>
      <c r="AI24" s="228"/>
      <c r="AJ24" s="228"/>
      <c r="AK24" s="228"/>
    </row>
    <row r="25" spans="1:37" x14ac:dyDescent="0.25">
      <c r="A25" s="236"/>
      <c r="B25" s="236"/>
      <c r="C25" s="236"/>
      <c r="D25" s="236"/>
      <c r="E25" s="236"/>
      <c r="F25" s="227"/>
      <c r="G25" s="322">
        <f>SUMIF('Encadrement-instances'!B:B,G13,'Encadrement-instances'!G:G)+SUMIF(PUI!$B:$B,G13,PUI!G:G)+SUMIF('Bloc opératoire'!$B:$B,G13,'Bloc opératoire'!G:G)+SUMIF('Entretien Patient'!$B:$B,G13,'Entretien Patient'!G:G)</f>
        <v>0</v>
      </c>
      <c r="H25" s="322">
        <f>COUNTIF('Encadrement-instances'!B:B,G13)+COUNTIF(PUI!$B:$B,G13)+COUNTIF('Bloc opératoire'!$B:$B,G13)+COUNTIF('Entretien Patient'!$B:$B,G13)</f>
        <v>7</v>
      </c>
      <c r="I25" s="322">
        <f>COUNTIFS('Encadrement-instances'!$B:$B,G13,'Encadrement-instances'!F:F,"Non applicable")+COUNTIFS(PUI!$B:$B,G13,PUI!F:F,"Non applicable")+COUNTIFS('Bloc opératoire'!$B:$B,G13,'Bloc opératoire'!F:F,"Non applicable")+COUNTIFS('Entretien Patient'!$B:$B,G13,'Entretien Patient'!F:F,"Non applicable")</f>
        <v>0</v>
      </c>
      <c r="J25" s="235"/>
      <c r="K25" s="235"/>
      <c r="L25" s="235"/>
      <c r="M25" s="235"/>
      <c r="N25" s="235"/>
      <c r="O25" s="235"/>
      <c r="P25" s="235"/>
      <c r="Q25" s="228"/>
      <c r="T25" s="228"/>
      <c r="U25" s="228"/>
      <c r="V25" s="228"/>
      <c r="W25" s="228"/>
      <c r="X25" s="228"/>
      <c r="Y25" s="228"/>
      <c r="Z25" s="228"/>
      <c r="AA25" s="228"/>
      <c r="AB25" s="228"/>
      <c r="AC25" s="228"/>
      <c r="AD25" s="228"/>
      <c r="AE25" s="228"/>
      <c r="AF25" s="228"/>
      <c r="AG25" s="228"/>
      <c r="AH25" s="228"/>
      <c r="AI25" s="228"/>
      <c r="AJ25" s="228"/>
      <c r="AK25" s="228"/>
    </row>
    <row r="26" spans="1:37" x14ac:dyDescent="0.25">
      <c r="A26" s="236"/>
      <c r="B26" s="236"/>
      <c r="C26" s="236"/>
      <c r="D26" s="236"/>
      <c r="E26" s="236"/>
      <c r="F26" s="227"/>
      <c r="G26" s="322">
        <f>SUMIF('Encadrement-instances'!B:B,G14,'Encadrement-instances'!G:G)+SUMIF(PUI!$B:$B,G14,PUI!G:G)+SUMIF('Bloc opératoire'!$B:$B,G14,'Bloc opératoire'!G:G)+SUMIF('Entretien Patient'!$B:$B,G14,'Entretien Patient'!G:G)</f>
        <v>0</v>
      </c>
      <c r="H26" s="322">
        <f>COUNTIF('Encadrement-instances'!B:B,G14)+COUNTIF(PUI!$B:$B,G14)+COUNTIF('Bloc opératoire'!$B:$B,G14)+COUNTIF('Entretien Patient'!$B:$B,G14)</f>
        <v>4</v>
      </c>
      <c r="I26" s="322">
        <f>COUNTIFS('Encadrement-instances'!$B:$B,G14,'Encadrement-instances'!F:F,"Non applicable")+COUNTIFS(PUI!$B:$B,G14,PUI!F:F,"Non applicable")+COUNTIFS('Bloc opératoire'!$B:$B,G14,'Bloc opératoire'!F:F,"Non applicable")+COUNTIFS('Entretien Patient'!$B:$B,G14,'Entretien Patient'!F:F,"Non applicable")</f>
        <v>0</v>
      </c>
      <c r="J26" s="235"/>
      <c r="K26" s="235"/>
      <c r="L26" s="235"/>
      <c r="M26" s="235"/>
      <c r="N26" s="235"/>
      <c r="O26" s="235"/>
      <c r="P26" s="235"/>
      <c r="Q26" s="228"/>
      <c r="T26" s="228"/>
      <c r="U26" s="228"/>
      <c r="V26" s="228"/>
      <c r="W26" s="228"/>
      <c r="X26" s="228"/>
      <c r="Y26" s="228"/>
      <c r="Z26" s="228"/>
      <c r="AA26" s="228"/>
      <c r="AB26" s="228"/>
      <c r="AC26" s="228"/>
      <c r="AD26" s="228"/>
      <c r="AE26" s="228"/>
      <c r="AF26" s="228"/>
      <c r="AG26" s="228"/>
      <c r="AH26" s="228"/>
      <c r="AI26" s="228"/>
      <c r="AJ26" s="228"/>
      <c r="AK26" s="228"/>
    </row>
    <row r="27" spans="1:37" ht="18.75" x14ac:dyDescent="0.25">
      <c r="A27" s="236"/>
      <c r="B27" s="236"/>
      <c r="C27" s="236"/>
      <c r="D27" s="236"/>
      <c r="E27" s="236"/>
      <c r="F27" s="311"/>
      <c r="G27" s="235"/>
      <c r="H27" s="235"/>
      <c r="I27" s="235"/>
      <c r="J27" s="235"/>
      <c r="K27" s="228"/>
      <c r="L27" s="228"/>
      <c r="M27" s="228"/>
      <c r="N27" s="228"/>
      <c r="O27" s="228"/>
      <c r="P27" s="228"/>
      <c r="Q27" s="228"/>
    </row>
    <row r="28" spans="1:37" ht="18.75" x14ac:dyDescent="0.25">
      <c r="A28" s="236"/>
      <c r="B28" s="236"/>
      <c r="C28" s="236"/>
      <c r="D28" s="236"/>
      <c r="E28" s="236"/>
      <c r="F28" s="311"/>
      <c r="G28" s="235"/>
      <c r="H28" s="235"/>
      <c r="I28" s="235"/>
      <c r="J28" s="235"/>
      <c r="K28" s="228"/>
      <c r="L28" s="228"/>
      <c r="M28" s="228"/>
      <c r="N28" s="228"/>
      <c r="O28" s="228"/>
      <c r="P28" s="228"/>
      <c r="Q28" s="228"/>
    </row>
    <row r="29" spans="1:37" x14ac:dyDescent="0.25">
      <c r="J29" s="228"/>
      <c r="K29" s="228"/>
      <c r="L29" s="228"/>
      <c r="M29" s="228"/>
      <c r="N29" s="228"/>
      <c r="O29" s="228"/>
      <c r="P29" s="228"/>
      <c r="Q29" s="228"/>
    </row>
    <row r="34" spans="1:37" ht="36" x14ac:dyDescent="0.25">
      <c r="G34" s="489" t="s">
        <v>655</v>
      </c>
      <c r="H34" s="490"/>
      <c r="I34" s="490"/>
      <c r="J34" s="490"/>
      <c r="K34" s="490"/>
      <c r="L34" s="490"/>
      <c r="M34" s="490"/>
      <c r="N34" s="490"/>
      <c r="O34" s="490"/>
      <c r="P34" s="491"/>
      <c r="AK34" s="231"/>
    </row>
    <row r="35" spans="1:37" ht="18.75" x14ac:dyDescent="0.3">
      <c r="F35" s="311"/>
      <c r="G35" s="238"/>
      <c r="H35" s="238"/>
      <c r="I35" s="238"/>
      <c r="J35" s="238"/>
      <c r="K35" s="238"/>
      <c r="L35" s="238"/>
      <c r="M35" s="238"/>
    </row>
    <row r="36" spans="1:37" ht="18.75" x14ac:dyDescent="0.3">
      <c r="A36" s="303" t="s">
        <v>796</v>
      </c>
      <c r="B36" s="303" t="s">
        <v>797</v>
      </c>
      <c r="C36" s="303" t="s">
        <v>798</v>
      </c>
      <c r="D36" s="303" t="s">
        <v>795</v>
      </c>
      <c r="E36" s="303" t="s">
        <v>794</v>
      </c>
      <c r="F36" s="311"/>
      <c r="G36" s="337" t="s">
        <v>652</v>
      </c>
      <c r="H36" s="240"/>
      <c r="I36" s="244" t="s">
        <v>651</v>
      </c>
      <c r="J36" s="238"/>
      <c r="K36" s="238"/>
      <c r="L36" s="238"/>
      <c r="M36" s="238"/>
    </row>
    <row r="37" spans="1:37" ht="18.75" x14ac:dyDescent="0.3">
      <c r="A37" s="236">
        <v>1</v>
      </c>
      <c r="B37" s="236">
        <v>0.8</v>
      </c>
      <c r="C37" s="236">
        <v>0.6</v>
      </c>
      <c r="D37" s="236">
        <v>0.4</v>
      </c>
      <c r="E37" s="236">
        <v>0.2</v>
      </c>
      <c r="F37" s="311"/>
      <c r="G37" s="237" t="s">
        <v>478</v>
      </c>
      <c r="H37" s="238"/>
      <c r="I37" s="296">
        <f>SUMIF('Encadrement-instances'!B:B,G37,'Encadrement-instances'!G:G)/(COUNTIF('Encadrement-instances'!B:B,G37)-COUNTIFS('Encadrement-instances'!$B:$B,G37,'Encadrement-instances'!F:F,"Non applicable"))</f>
        <v>0</v>
      </c>
      <c r="J37" s="238"/>
      <c r="K37" s="238"/>
      <c r="L37" s="334"/>
      <c r="M37" s="238"/>
    </row>
    <row r="38" spans="1:37" ht="18.75" x14ac:dyDescent="0.3">
      <c r="A38" s="236">
        <v>1</v>
      </c>
      <c r="B38" s="236">
        <v>0.8</v>
      </c>
      <c r="C38" s="236">
        <v>0.6</v>
      </c>
      <c r="D38" s="236">
        <v>0.4</v>
      </c>
      <c r="E38" s="236">
        <v>0.2</v>
      </c>
      <c r="G38" s="237" t="s">
        <v>707</v>
      </c>
      <c r="H38" s="238"/>
      <c r="I38" s="296">
        <f>SUMIF('Encadrement-instances'!B:B,G38,'Encadrement-instances'!G:G)/(COUNTIF('Encadrement-instances'!B:B,G38)-COUNTIFS('Encadrement-instances'!$B:$B,G38,'Encadrement-instances'!F:F,"Non applicable"))</f>
        <v>0</v>
      </c>
    </row>
    <row r="39" spans="1:37" ht="18.75" x14ac:dyDescent="0.3">
      <c r="A39" s="236">
        <v>1</v>
      </c>
      <c r="B39" s="236">
        <v>0.8</v>
      </c>
      <c r="C39" s="236">
        <v>0.6</v>
      </c>
      <c r="D39" s="236">
        <v>0.4</v>
      </c>
      <c r="E39" s="236">
        <v>0.2</v>
      </c>
      <c r="G39" s="237" t="s">
        <v>706</v>
      </c>
      <c r="H39" s="238"/>
      <c r="I39" s="296">
        <f>SUMIF('Encadrement-instances'!B:B,G39,'Encadrement-instances'!G:G)/(COUNTIF('Encadrement-instances'!B:B,G39)-COUNTIFS('Encadrement-instances'!$B:$B,G39,'Encadrement-instances'!F:F,"Non applicable"))</f>
        <v>0</v>
      </c>
    </row>
    <row r="40" spans="1:37" ht="18.75" x14ac:dyDescent="0.25">
      <c r="A40" s="236">
        <v>1</v>
      </c>
      <c r="B40" s="236">
        <v>0.8</v>
      </c>
      <c r="C40" s="236">
        <v>0.6</v>
      </c>
      <c r="D40" s="236">
        <v>0.4</v>
      </c>
      <c r="E40" s="236">
        <v>0.2</v>
      </c>
      <c r="G40" s="237" t="s">
        <v>123</v>
      </c>
      <c r="I40" s="296">
        <f>SUMIF('Encadrement-instances'!B:B,G40,'Encadrement-instances'!G:G)/(COUNTIF('Encadrement-instances'!B:B,G40)-COUNTIFS('Encadrement-instances'!$B:$B,G40,'Encadrement-instances'!F:F,"Non applicable"))</f>
        <v>0</v>
      </c>
      <c r="J40" s="239"/>
    </row>
    <row r="41" spans="1:37" ht="15.75" thickBot="1" x14ac:dyDescent="0.3">
      <c r="I41" s="251"/>
      <c r="J41" s="239"/>
    </row>
    <row r="42" spans="1:37" ht="19.5" thickBot="1" x14ac:dyDescent="0.3">
      <c r="G42" s="234" t="s">
        <v>654</v>
      </c>
      <c r="H42" s="239"/>
      <c r="I42" s="298">
        <f>SUM('Encadrement-instances'!G:G)/(COUNTA('Encadrement-instances'!B:B)-1-COUNTIF('Encadrement-instances'!$F:$F,"Non applicable"))</f>
        <v>0</v>
      </c>
      <c r="J42" s="239"/>
    </row>
    <row r="43" spans="1:37" x14ac:dyDescent="0.25">
      <c r="J43" s="239"/>
    </row>
    <row r="44" spans="1:37" ht="18.75" x14ac:dyDescent="0.3">
      <c r="G44" s="233" t="s">
        <v>774</v>
      </c>
      <c r="H44" s="232"/>
      <c r="I44" s="299">
        <f>(COUNTA('Encadrement-instances'!F:F)-1)/(COUNTA('Encadrement-instances'!B:B)-1)</f>
        <v>0</v>
      </c>
      <c r="J44" s="239"/>
    </row>
    <row r="45" spans="1:37" ht="18.75" x14ac:dyDescent="0.3">
      <c r="G45" s="233"/>
      <c r="H45" s="232"/>
      <c r="I45" s="249"/>
      <c r="J45" s="235"/>
      <c r="K45" s="228"/>
      <c r="L45" s="228"/>
      <c r="M45" s="228"/>
    </row>
    <row r="46" spans="1:37" ht="21" x14ac:dyDescent="0.25">
      <c r="J46" s="230"/>
    </row>
    <row r="47" spans="1:37" ht="21" x14ac:dyDescent="0.25">
      <c r="J47" s="230"/>
    </row>
    <row r="48" spans="1:37" ht="21" x14ac:dyDescent="0.25">
      <c r="J48" s="230"/>
    </row>
    <row r="49" spans="1:16" ht="36" customHeight="1" x14ac:dyDescent="0.25">
      <c r="G49" s="489" t="s">
        <v>656</v>
      </c>
      <c r="H49" s="490"/>
      <c r="I49" s="490"/>
      <c r="J49" s="490"/>
      <c r="K49" s="490"/>
      <c r="L49" s="490"/>
      <c r="M49" s="490"/>
      <c r="N49" s="490"/>
      <c r="O49" s="490"/>
      <c r="P49" s="491"/>
    </row>
    <row r="50" spans="1:16" ht="18.75" x14ac:dyDescent="0.3">
      <c r="F50" s="311"/>
      <c r="G50" s="238"/>
      <c r="H50" s="238"/>
      <c r="I50" s="238"/>
      <c r="J50" s="238"/>
      <c r="K50" s="238"/>
      <c r="L50" s="238"/>
      <c r="M50" s="238"/>
    </row>
    <row r="51" spans="1:16" ht="18.75" x14ac:dyDescent="0.3">
      <c r="A51" s="303" t="s">
        <v>796</v>
      </c>
      <c r="B51" s="303" t="s">
        <v>797</v>
      </c>
      <c r="C51" s="303" t="s">
        <v>798</v>
      </c>
      <c r="D51" s="303" t="s">
        <v>795</v>
      </c>
      <c r="E51" s="303" t="s">
        <v>794</v>
      </c>
      <c r="F51" s="311"/>
      <c r="G51" s="337" t="s">
        <v>652</v>
      </c>
      <c r="H51" s="240"/>
      <c r="I51" s="244" t="s">
        <v>651</v>
      </c>
      <c r="J51" s="238"/>
      <c r="K51" s="238"/>
      <c r="L51" s="238"/>
      <c r="M51" s="238"/>
    </row>
    <row r="52" spans="1:16" ht="18.75" x14ac:dyDescent="0.3">
      <c r="A52" s="236">
        <v>1</v>
      </c>
      <c r="B52" s="236">
        <v>0.8</v>
      </c>
      <c r="C52" s="236">
        <v>0.6</v>
      </c>
      <c r="D52" s="236">
        <v>0.4</v>
      </c>
      <c r="E52" s="236">
        <v>0.2</v>
      </c>
      <c r="F52" s="311"/>
      <c r="G52" s="237" t="s">
        <v>707</v>
      </c>
      <c r="H52" s="238"/>
      <c r="I52" s="296">
        <f>SUMIF(PUI!$B:$B,G52,PUI!G:G)/(COUNTIF(PUI!$B:$B,G52)-COUNTIFS(PUI!$B:$B,G52,PUI!F:F,"Non applicable"))</f>
        <v>0</v>
      </c>
      <c r="J52" s="238"/>
      <c r="K52" s="238"/>
      <c r="L52" s="238"/>
      <c r="M52" s="238"/>
    </row>
    <row r="53" spans="1:16" ht="18.75" x14ac:dyDescent="0.3">
      <c r="A53" s="236">
        <v>1</v>
      </c>
      <c r="B53" s="236">
        <v>0.8</v>
      </c>
      <c r="C53" s="236">
        <v>0.6</v>
      </c>
      <c r="D53" s="236">
        <v>0.4</v>
      </c>
      <c r="E53" s="236">
        <v>0.2</v>
      </c>
      <c r="G53" s="237" t="s">
        <v>706</v>
      </c>
      <c r="H53" s="238"/>
      <c r="I53" s="296">
        <f>SUMIF(PUI!$B:$B,G53,PUI!G:G)/(COUNTIF(PUI!$B:$B,G53)-COUNTIFS(PUI!$B:$B,G53,PUI!F:F,"Non applicable"))</f>
        <v>0</v>
      </c>
    </row>
    <row r="54" spans="1:16" ht="18.75" x14ac:dyDescent="0.3">
      <c r="A54" s="236">
        <v>1</v>
      </c>
      <c r="B54" s="236">
        <v>0.8</v>
      </c>
      <c r="C54" s="236">
        <v>0.6</v>
      </c>
      <c r="D54" s="236">
        <v>0.4</v>
      </c>
      <c r="E54" s="236">
        <v>0.2</v>
      </c>
      <c r="G54" s="237" t="s">
        <v>691</v>
      </c>
      <c r="H54" s="238"/>
      <c r="I54" s="296">
        <f>SUMIF(PUI!$B:$B,G54,PUI!G:G)/(COUNTIF(PUI!$B:$B,G54)-COUNTIFS(PUI!$B:$B,G54,PUI!F:F,"Non applicable"))</f>
        <v>0</v>
      </c>
    </row>
    <row r="55" spans="1:16" ht="18.75" x14ac:dyDescent="0.25">
      <c r="A55" s="236">
        <v>1</v>
      </c>
      <c r="B55" s="236">
        <v>0.8</v>
      </c>
      <c r="C55" s="236">
        <v>0.6</v>
      </c>
      <c r="D55" s="236">
        <v>0.4</v>
      </c>
      <c r="E55" s="236">
        <v>0.2</v>
      </c>
      <c r="G55" s="237" t="s">
        <v>693</v>
      </c>
      <c r="I55" s="296">
        <f>SUMIF(PUI!$B:$B,G55,PUI!G:G)/(COUNTIF(PUI!$B:$B,G55)-COUNTIFS(PUI!$B:$B,G55,PUI!F:F,"Non applicable"))</f>
        <v>0</v>
      </c>
      <c r="J55" s="239"/>
    </row>
    <row r="56" spans="1:16" ht="15.75" thickBot="1" x14ac:dyDescent="0.3">
      <c r="I56" s="251"/>
      <c r="J56" s="239"/>
    </row>
    <row r="57" spans="1:16" ht="19.5" thickBot="1" x14ac:dyDescent="0.3">
      <c r="G57" s="234" t="s">
        <v>654</v>
      </c>
      <c r="H57" s="239"/>
      <c r="I57" s="298">
        <f>SUM(PUI!G:G)/(COUNTA(PUI!$B:$B)-1-COUNTIF(PUI!$F:$F,"Non applicable"))</f>
        <v>0</v>
      </c>
      <c r="J57" s="239"/>
    </row>
    <row r="58" spans="1:16" x14ac:dyDescent="0.25">
      <c r="J58" s="239"/>
    </row>
    <row r="59" spans="1:16" ht="18.75" x14ac:dyDescent="0.3">
      <c r="G59" s="233" t="s">
        <v>774</v>
      </c>
      <c r="H59" s="232"/>
      <c r="I59" s="299">
        <f>(COUNTA(PUI!F:F)-1)/(COUNTA(PUI!B:B)-1)</f>
        <v>0</v>
      </c>
      <c r="J59" s="239"/>
    </row>
    <row r="60" spans="1:16" ht="18.75" x14ac:dyDescent="0.3">
      <c r="G60" s="233"/>
      <c r="H60" s="232"/>
      <c r="I60" s="249"/>
      <c r="J60" s="235"/>
      <c r="K60" s="228"/>
      <c r="L60" s="228"/>
      <c r="M60" s="228"/>
    </row>
    <row r="61" spans="1:16" ht="21" x14ac:dyDescent="0.25">
      <c r="J61" s="230"/>
    </row>
    <row r="62" spans="1:16" ht="21" x14ac:dyDescent="0.25">
      <c r="J62" s="230"/>
    </row>
    <row r="63" spans="1:16" ht="21" x14ac:dyDescent="0.25">
      <c r="J63" s="230"/>
    </row>
    <row r="64" spans="1:16" ht="36" customHeight="1" x14ac:dyDescent="0.25">
      <c r="G64" s="489" t="s">
        <v>742</v>
      </c>
      <c r="H64" s="490"/>
      <c r="I64" s="490"/>
      <c r="J64" s="490"/>
      <c r="K64" s="490"/>
      <c r="L64" s="490"/>
      <c r="M64" s="490"/>
      <c r="N64" s="490"/>
      <c r="O64" s="490"/>
      <c r="P64" s="491"/>
    </row>
    <row r="65" spans="1:23" ht="18.75" x14ac:dyDescent="0.3">
      <c r="F65" s="311"/>
      <c r="G65" s="238"/>
      <c r="H65" s="238"/>
      <c r="I65" s="238"/>
      <c r="J65" s="238"/>
      <c r="K65" s="238"/>
      <c r="L65" s="238"/>
      <c r="M65" s="238"/>
    </row>
    <row r="66" spans="1:23" ht="18.75" x14ac:dyDescent="0.3">
      <c r="A66" s="303" t="s">
        <v>796</v>
      </c>
      <c r="B66" s="303" t="s">
        <v>797</v>
      </c>
      <c r="C66" s="303" t="s">
        <v>798</v>
      </c>
      <c r="D66" s="303" t="s">
        <v>795</v>
      </c>
      <c r="E66" s="303" t="s">
        <v>794</v>
      </c>
      <c r="F66" s="311"/>
      <c r="G66" s="337" t="s">
        <v>652</v>
      </c>
      <c r="H66" s="240"/>
      <c r="I66" s="244" t="s">
        <v>651</v>
      </c>
      <c r="J66" s="238"/>
      <c r="K66" s="238"/>
      <c r="L66" s="238"/>
      <c r="M66" s="238"/>
    </row>
    <row r="67" spans="1:23" ht="18.75" x14ac:dyDescent="0.3">
      <c r="A67" s="236">
        <v>1</v>
      </c>
      <c r="B67" s="236">
        <v>0.8</v>
      </c>
      <c r="C67" s="236">
        <v>0.6</v>
      </c>
      <c r="D67" s="236">
        <v>0.4</v>
      </c>
      <c r="E67" s="236">
        <v>0.2</v>
      </c>
      <c r="F67" s="311"/>
      <c r="G67" s="237" t="s">
        <v>707</v>
      </c>
      <c r="H67" s="238"/>
      <c r="I67" s="296">
        <f>SUMIF('Bloc opératoire'!$B:$B,G67,'Bloc opératoire'!G:G)/(COUNTIF('Bloc opératoire'!$B:$B,G67)-COUNTIFS('Bloc opératoire'!$B:$B,G67,'Bloc opératoire'!F:F,"Non applicable"))</f>
        <v>0</v>
      </c>
      <c r="J67" s="238"/>
      <c r="K67" s="238"/>
      <c r="L67" s="238"/>
      <c r="M67" s="238"/>
    </row>
    <row r="68" spans="1:23" ht="18.75" x14ac:dyDescent="0.3">
      <c r="A68" s="236">
        <v>1</v>
      </c>
      <c r="B68" s="236">
        <v>0.8</v>
      </c>
      <c r="C68" s="236">
        <v>0.6</v>
      </c>
      <c r="D68" s="236">
        <v>0.4</v>
      </c>
      <c r="E68" s="236">
        <v>0.2</v>
      </c>
      <c r="G68" s="237" t="s">
        <v>699</v>
      </c>
      <c r="H68" s="238"/>
      <c r="I68" s="296">
        <f>SUMIF('Bloc opératoire'!$B:$B,G68,'Bloc opératoire'!G:G)/(COUNTIF('Bloc opératoire'!$B:$B,G68)-COUNTIFS('Bloc opératoire'!$B:$B,G68,'Bloc opératoire'!F:F,"Non applicable"))</f>
        <v>0</v>
      </c>
    </row>
    <row r="69" spans="1:23" ht="18.75" x14ac:dyDescent="0.3">
      <c r="A69" s="236">
        <v>1</v>
      </c>
      <c r="B69" s="236">
        <v>0.8</v>
      </c>
      <c r="C69" s="236">
        <v>0.6</v>
      </c>
      <c r="D69" s="236">
        <v>0.4</v>
      </c>
      <c r="E69" s="236">
        <v>0.2</v>
      </c>
      <c r="G69" s="237" t="s">
        <v>706</v>
      </c>
      <c r="H69" s="238"/>
      <c r="I69" s="296">
        <f>SUMIF('Bloc opératoire'!$B:$B,G69,'Bloc opératoire'!G:G)/(COUNTIF('Bloc opératoire'!$B:$B,G69)-COUNTIFS('Bloc opératoire'!$B:$B,G69,'Bloc opératoire'!F:F,"Non applicable"))</f>
        <v>0</v>
      </c>
    </row>
    <row r="70" spans="1:23" ht="18.75" x14ac:dyDescent="0.25">
      <c r="A70" s="236">
        <v>1</v>
      </c>
      <c r="B70" s="236">
        <v>0.8</v>
      </c>
      <c r="C70" s="236">
        <v>0.6</v>
      </c>
      <c r="D70" s="236">
        <v>0.4</v>
      </c>
      <c r="E70" s="236">
        <v>0.2</v>
      </c>
      <c r="G70" s="237" t="s">
        <v>691</v>
      </c>
      <c r="I70" s="296">
        <f>SUMIF('Bloc opératoire'!$B:$B,G70,'Bloc opératoire'!G:G)/(COUNTIF('Bloc opératoire'!$B:$B,G70)-COUNTIFS('Bloc opératoire'!$B:$B,G70,'Bloc opératoire'!F:F,"Non applicable"))</f>
        <v>0</v>
      </c>
      <c r="J70" s="239"/>
    </row>
    <row r="71" spans="1:23" ht="15.75" thickBot="1" x14ac:dyDescent="0.3">
      <c r="I71" s="251"/>
      <c r="J71" s="239"/>
    </row>
    <row r="72" spans="1:23" ht="19.5" thickBot="1" x14ac:dyDescent="0.3">
      <c r="G72" s="234" t="s">
        <v>654</v>
      </c>
      <c r="H72" s="239"/>
      <c r="I72" s="298">
        <f>SUM('Bloc opératoire'!G:G)/(COUNTA('Bloc opératoire'!$B:$B)-1-COUNTIF('Bloc opératoire'!$F:$F,"Non applicable"))</f>
        <v>0</v>
      </c>
      <c r="J72" s="239"/>
      <c r="W72" s="328"/>
    </row>
    <row r="73" spans="1:23" x14ac:dyDescent="0.25">
      <c r="J73" s="239"/>
    </row>
    <row r="74" spans="1:23" ht="18.75" x14ac:dyDescent="0.3">
      <c r="G74" s="233" t="s">
        <v>774</v>
      </c>
      <c r="H74" s="232"/>
      <c r="I74" s="299">
        <f>(COUNTA('Bloc opératoire'!F:F)-1)/(COUNTA('Bloc opératoire'!B:B)-1)</f>
        <v>0</v>
      </c>
      <c r="J74" s="239"/>
    </row>
    <row r="75" spans="1:23" ht="18.75" x14ac:dyDescent="0.3">
      <c r="G75" s="233"/>
      <c r="H75" s="232"/>
      <c r="I75" s="249"/>
      <c r="J75" s="235"/>
      <c r="K75" s="228"/>
      <c r="L75" s="228"/>
      <c r="M75" s="228"/>
    </row>
    <row r="76" spans="1:23" ht="21" x14ac:dyDescent="0.25">
      <c r="J76" s="230"/>
    </row>
    <row r="77" spans="1:23" ht="21" x14ac:dyDescent="0.25">
      <c r="J77" s="230"/>
    </row>
    <row r="78" spans="1:23" ht="21" x14ac:dyDescent="0.25">
      <c r="J78" s="230"/>
    </row>
    <row r="79" spans="1:23" ht="36" customHeight="1" x14ac:dyDescent="0.25">
      <c r="G79" s="489" t="s">
        <v>799</v>
      </c>
      <c r="H79" s="490"/>
      <c r="I79" s="490"/>
      <c r="J79" s="490"/>
      <c r="K79" s="490"/>
      <c r="L79" s="490"/>
      <c r="M79" s="490"/>
      <c r="N79" s="490"/>
      <c r="O79" s="490"/>
      <c r="P79" s="491"/>
    </row>
    <row r="81" spans="7:19" ht="18.75" x14ac:dyDescent="0.25">
      <c r="G81" s="337" t="s">
        <v>652</v>
      </c>
      <c r="H81" s="240"/>
      <c r="I81" s="337" t="s">
        <v>651</v>
      </c>
    </row>
    <row r="82" spans="7:19" ht="18.75" x14ac:dyDescent="0.3">
      <c r="G82" s="237" t="s">
        <v>123</v>
      </c>
      <c r="H82" s="238"/>
      <c r="I82" s="296">
        <f>SUM('Entretien Patient'!G:G)/(COUNTA('Entretien Patient'!B:B)-1)</f>
        <v>0</v>
      </c>
      <c r="J82" s="239"/>
    </row>
    <row r="83" spans="7:19" x14ac:dyDescent="0.25">
      <c r="I83" s="251"/>
      <c r="J83" s="239"/>
    </row>
    <row r="84" spans="7:19" ht="18.75" x14ac:dyDescent="0.3">
      <c r="G84" s="233" t="s">
        <v>774</v>
      </c>
      <c r="H84" s="232"/>
      <c r="I84" s="299">
        <f>(COUNTA('Entretien Patient'!F:F)-1)/(COUNTA('Entretien Patient'!B:B)-1)</f>
        <v>0</v>
      </c>
    </row>
    <row r="85" spans="7:19" x14ac:dyDescent="0.25">
      <c r="I85" s="227"/>
      <c r="J85" s="303">
        <f>COUNTIF('Entretien Patient'!F:F,"Oui")</f>
        <v>0</v>
      </c>
    </row>
    <row r="86" spans="7:19" x14ac:dyDescent="0.25">
      <c r="I86" s="303" t="s">
        <v>734</v>
      </c>
      <c r="J86" s="303">
        <f>COUNTIF('Entretien Patient'!F:F,"Non")</f>
        <v>0</v>
      </c>
    </row>
    <row r="87" spans="7:19" x14ac:dyDescent="0.25">
      <c r="I87" s="303" t="s">
        <v>735</v>
      </c>
      <c r="J87" s="303"/>
    </row>
    <row r="88" spans="7:19" x14ac:dyDescent="0.25">
      <c r="I88" s="303"/>
    </row>
    <row r="89" spans="7:19" x14ac:dyDescent="0.25">
      <c r="I89" s="227"/>
    </row>
    <row r="95" spans="7:19" ht="36" x14ac:dyDescent="0.25">
      <c r="G95" s="486" t="s">
        <v>650</v>
      </c>
      <c r="H95" s="487"/>
      <c r="I95" s="487"/>
      <c r="J95" s="487"/>
      <c r="K95" s="487"/>
      <c r="L95" s="487"/>
      <c r="M95" s="487"/>
      <c r="N95" s="487"/>
      <c r="O95" s="488"/>
      <c r="P95" s="231"/>
      <c r="Q95" s="231"/>
      <c r="R95" s="231"/>
      <c r="S95" s="231"/>
    </row>
    <row r="96" spans="7:19" ht="15.75" customHeight="1" thickBot="1" x14ac:dyDescent="0.6">
      <c r="J96" s="246"/>
      <c r="K96" s="246"/>
      <c r="L96" s="246"/>
      <c r="M96" s="246"/>
      <c r="N96" s="246"/>
      <c r="O96" s="246"/>
      <c r="P96" s="246"/>
      <c r="Q96" s="246"/>
      <c r="R96" s="246"/>
      <c r="S96" s="246"/>
    </row>
    <row r="97" spans="1:19" ht="15.75" thickBot="1" x14ac:dyDescent="0.3">
      <c r="G97" s="483" t="s">
        <v>426</v>
      </c>
      <c r="H97" s="484"/>
      <c r="I97" s="485"/>
      <c r="J97" s="240"/>
      <c r="K97" s="240"/>
      <c r="L97" s="240"/>
      <c r="M97" s="483" t="s">
        <v>427</v>
      </c>
      <c r="N97" s="484"/>
      <c r="O97" s="485"/>
      <c r="P97" s="228"/>
      <c r="Q97" s="228"/>
      <c r="R97" s="228"/>
      <c r="S97" s="228"/>
    </row>
    <row r="98" spans="1:19" ht="18.75" x14ac:dyDescent="0.3">
      <c r="F98" s="311"/>
      <c r="G98" s="238"/>
      <c r="H98" s="238"/>
      <c r="I98" s="238"/>
      <c r="J98" s="238"/>
      <c r="K98" s="238"/>
      <c r="L98" s="238"/>
      <c r="M98" s="238"/>
      <c r="N98" s="238"/>
      <c r="O98" s="238"/>
      <c r="P98" s="238"/>
      <c r="Q98" s="238"/>
      <c r="R98" s="242"/>
      <c r="S98" s="242"/>
    </row>
    <row r="99" spans="1:19" ht="18.75" x14ac:dyDescent="0.3">
      <c r="A99" s="303" t="s">
        <v>796</v>
      </c>
      <c r="B99" s="303" t="s">
        <v>797</v>
      </c>
      <c r="C99" s="303" t="s">
        <v>798</v>
      </c>
      <c r="D99" s="303" t="s">
        <v>795</v>
      </c>
      <c r="E99" s="303" t="s">
        <v>794</v>
      </c>
      <c r="F99" s="311"/>
      <c r="G99" s="337" t="s">
        <v>652</v>
      </c>
      <c r="H99" s="240"/>
      <c r="I99" s="337" t="s">
        <v>651</v>
      </c>
      <c r="J99" s="238"/>
      <c r="K99" s="238"/>
      <c r="L99" s="238"/>
      <c r="M99" s="244" t="s">
        <v>652</v>
      </c>
      <c r="N99" s="240"/>
      <c r="O99" s="244" t="s">
        <v>651</v>
      </c>
      <c r="P99" s="238"/>
      <c r="Q99" s="238"/>
      <c r="R99" s="242"/>
      <c r="S99" s="242"/>
    </row>
    <row r="100" spans="1:19" ht="18.75" x14ac:dyDescent="0.3">
      <c r="A100" s="236">
        <v>1</v>
      </c>
      <c r="B100" s="236">
        <v>0.8</v>
      </c>
      <c r="C100" s="236">
        <v>0.6</v>
      </c>
      <c r="D100" s="236">
        <v>0.4</v>
      </c>
      <c r="E100" s="236">
        <v>0.2</v>
      </c>
      <c r="F100" s="311"/>
      <c r="G100" s="237" t="s">
        <v>692</v>
      </c>
      <c r="H100" s="238"/>
      <c r="I100" s="296">
        <f>SUMIF('Enregistrement des données'!B:B,$G$100,'Enregistrement des données'!H:H)/COUNTIF('Enregistrement des données'!$B:$B,$G$100)</f>
        <v>0</v>
      </c>
      <c r="J100" s="238"/>
      <c r="K100" s="238"/>
      <c r="L100" s="238"/>
      <c r="M100" s="237" t="s">
        <v>692</v>
      </c>
      <c r="N100" s="238"/>
      <c r="O100" s="296">
        <f>SUMIF('Enregistrement des données'!$B:$B,$M$100,'Enregistrement des données'!I:I)/COUNTIF('Enregistrement des données'!$B:$B,$M$100)</f>
        <v>0</v>
      </c>
      <c r="P100" s="238"/>
      <c r="Q100" s="238"/>
      <c r="R100" s="242"/>
      <c r="S100" s="242"/>
    </row>
    <row r="101" spans="1:19" ht="18.75" x14ac:dyDescent="0.3">
      <c r="A101" s="236">
        <v>1</v>
      </c>
      <c r="B101" s="236">
        <v>0.8</v>
      </c>
      <c r="C101" s="236">
        <v>0.6</v>
      </c>
      <c r="D101" s="236">
        <v>0.4</v>
      </c>
      <c r="E101" s="236">
        <v>0.2</v>
      </c>
      <c r="G101" s="237" t="s">
        <v>691</v>
      </c>
      <c r="H101" s="238"/>
      <c r="I101" s="296">
        <f>SUMIF('Enregistrement des données'!$B:$B,$G$101,'Enregistrement des données'!H:H)/COUNTIF('Enregistrement des données'!$B:$B,$G$101)</f>
        <v>0</v>
      </c>
      <c r="M101" s="237" t="s">
        <v>691</v>
      </c>
      <c r="N101" s="238"/>
      <c r="O101" s="296">
        <f>SUMIF('Enregistrement des données'!$B:$B,$M$101,'Enregistrement des données'!I:I)/COUNTIF('Enregistrement des données'!$B:$B,$M$101)</f>
        <v>0</v>
      </c>
      <c r="R101" s="242"/>
      <c r="S101" s="242"/>
    </row>
    <row r="102" spans="1:19" ht="18.75" x14ac:dyDescent="0.3">
      <c r="A102" s="236">
        <v>1</v>
      </c>
      <c r="B102" s="236">
        <v>0.8</v>
      </c>
      <c r="C102" s="236">
        <v>0.6</v>
      </c>
      <c r="D102" s="236">
        <v>0.4</v>
      </c>
      <c r="E102" s="236">
        <v>0.2</v>
      </c>
      <c r="G102" s="237" t="s">
        <v>693</v>
      </c>
      <c r="H102" s="238"/>
      <c r="I102" s="296">
        <f>SUMIF('Enregistrement des données'!$B:$B,$G$102,'Enregistrement des données'!H:H)/COUNTIF('Enregistrement des données'!$B:$B,$G$102)</f>
        <v>0</v>
      </c>
      <c r="M102" s="237" t="s">
        <v>693</v>
      </c>
      <c r="N102" s="238"/>
      <c r="O102" s="296">
        <f>SUMIF('Enregistrement des données'!$B:$B,$M$102,'Enregistrement des données'!I:I)/COUNTIF('Enregistrement des données'!$B:$B,$M$102)</f>
        <v>0</v>
      </c>
      <c r="R102" s="228"/>
      <c r="S102" s="228"/>
    </row>
    <row r="103" spans="1:19" ht="18.75" x14ac:dyDescent="0.3">
      <c r="A103" s="236">
        <v>1</v>
      </c>
      <c r="B103" s="236">
        <v>0.8</v>
      </c>
      <c r="C103" s="236">
        <v>0.6</v>
      </c>
      <c r="D103" s="236">
        <v>0.4</v>
      </c>
      <c r="E103" s="236">
        <v>0.2</v>
      </c>
      <c r="G103" s="241" t="s">
        <v>699</v>
      </c>
      <c r="H103" s="238"/>
      <c r="I103" s="296">
        <f>SUMIF('Enregistrement des données'!$B:$B,$G$103,'Enregistrement des données'!H:H)/COUNTIF('Enregistrement des données'!$B:$B,$G$103)</f>
        <v>0</v>
      </c>
      <c r="M103" s="241" t="s">
        <v>699</v>
      </c>
      <c r="N103" s="238"/>
      <c r="O103" s="296">
        <f>SUMIF('Enregistrement des données'!$B:$B,$M$103,'Enregistrement des données'!I:I)/COUNTIF('Enregistrement des données'!$B:$B,$M$103)</f>
        <v>0</v>
      </c>
      <c r="R103" s="228"/>
      <c r="S103" s="228"/>
    </row>
    <row r="104" spans="1:19" ht="18.75" x14ac:dyDescent="0.3">
      <c r="A104" s="236">
        <v>1</v>
      </c>
      <c r="B104" s="236">
        <v>0.8</v>
      </c>
      <c r="C104" s="236">
        <v>0.6</v>
      </c>
      <c r="D104" s="236">
        <v>0.4</v>
      </c>
      <c r="E104" s="236">
        <v>0.2</v>
      </c>
      <c r="G104" s="237" t="s">
        <v>123</v>
      </c>
      <c r="H104" s="238"/>
      <c r="I104" s="296">
        <f>SUMIF('Enregistrement des données'!$B:$B,$G$104,'Enregistrement des données'!H:H)/COUNTIF('Enregistrement des données'!$B:$B,$G$104)</f>
        <v>0</v>
      </c>
      <c r="M104" s="237" t="s">
        <v>123</v>
      </c>
      <c r="N104" s="238"/>
      <c r="O104" s="296">
        <f>SUMIF('Enregistrement des données'!$B:$B,$M$104,'Enregistrement des données'!I:I)/COUNTIF('Enregistrement des données'!$B:$B,$M$104)</f>
        <v>0</v>
      </c>
      <c r="R104" s="228"/>
      <c r="S104" s="228"/>
    </row>
    <row r="105" spans="1:19" ht="15.75" thickBot="1" x14ac:dyDescent="0.3">
      <c r="I105" s="297"/>
      <c r="J105" s="239"/>
      <c r="O105" s="297"/>
      <c r="R105" s="228"/>
      <c r="S105" s="228"/>
    </row>
    <row r="106" spans="1:19" ht="19.5" thickBot="1" x14ac:dyDescent="0.3">
      <c r="G106" s="234" t="s">
        <v>654</v>
      </c>
      <c r="H106" s="239"/>
      <c r="I106" s="298">
        <f>SUM('Enregistrement des données'!H:H)/(COUNTA('Enregistrement des données'!$B:$B)-1)</f>
        <v>0</v>
      </c>
      <c r="J106" s="239"/>
      <c r="M106" s="234" t="s">
        <v>654</v>
      </c>
      <c r="N106" s="239"/>
      <c r="O106" s="298">
        <f>SUM('Enregistrement des données'!I:I)/(COUNTA('Enregistrement des données'!$B:$B)-1)</f>
        <v>0</v>
      </c>
      <c r="R106" s="228"/>
      <c r="S106" s="228"/>
    </row>
    <row r="107" spans="1:19" x14ac:dyDescent="0.25">
      <c r="J107" s="239"/>
      <c r="O107" s="229"/>
      <c r="R107" s="228"/>
      <c r="S107" s="228"/>
    </row>
    <row r="108" spans="1:19" ht="18.75" x14ac:dyDescent="0.3">
      <c r="G108" s="233" t="s">
        <v>653</v>
      </c>
      <c r="H108" s="232"/>
      <c r="I108" s="299">
        <f>(COUNTA('Enregistrement des données'!$D:$D)-2)/(COUNTA('Enregistrement des données'!$B:$B)-1)</f>
        <v>0</v>
      </c>
      <c r="J108" s="239"/>
      <c r="M108" s="233" t="s">
        <v>653</v>
      </c>
      <c r="N108" s="232"/>
      <c r="O108" s="299">
        <f>(COUNTA('Enregistrement des données'!$E:$E)-1)/(COUNTA('Enregistrement des données'!$B:$B)-1)</f>
        <v>0</v>
      </c>
      <c r="R108" s="228"/>
      <c r="S108" s="228"/>
    </row>
    <row r="109" spans="1:19" x14ac:dyDescent="0.25">
      <c r="J109" s="235"/>
      <c r="K109" s="228"/>
      <c r="L109" s="228"/>
      <c r="M109" s="228"/>
      <c r="N109" s="228"/>
      <c r="R109" s="228"/>
      <c r="S109" s="228"/>
    </row>
    <row r="110" spans="1:19" ht="18.75" x14ac:dyDescent="0.3">
      <c r="G110" s="233"/>
      <c r="H110" s="232"/>
      <c r="I110" s="348"/>
      <c r="J110" s="235"/>
      <c r="K110" s="228"/>
      <c r="L110" s="228"/>
      <c r="M110" s="228"/>
      <c r="N110" s="228"/>
      <c r="O110" s="228"/>
      <c r="P110" s="228"/>
      <c r="Q110" s="228"/>
      <c r="R110" s="228"/>
      <c r="S110" s="228"/>
    </row>
    <row r="111" spans="1:19" ht="18.75" x14ac:dyDescent="0.3">
      <c r="G111" s="233"/>
      <c r="H111" s="232"/>
      <c r="I111" s="250"/>
      <c r="J111" s="235"/>
    </row>
    <row r="112" spans="1:19" x14ac:dyDescent="0.25">
      <c r="J112" s="235"/>
    </row>
    <row r="113" spans="1:16" ht="18.75" x14ac:dyDescent="0.3">
      <c r="D113" s="333"/>
      <c r="E113" s="333"/>
      <c r="F113" s="312"/>
      <c r="I113" s="227"/>
      <c r="J113" s="235"/>
    </row>
    <row r="114" spans="1:16" ht="18.75" x14ac:dyDescent="0.3">
      <c r="A114" s="303" t="s">
        <v>796</v>
      </c>
      <c r="B114" s="303" t="s">
        <v>797</v>
      </c>
      <c r="C114" s="303" t="s">
        <v>798</v>
      </c>
      <c r="D114" s="303" t="s">
        <v>795</v>
      </c>
      <c r="E114" s="303" t="s">
        <v>794</v>
      </c>
      <c r="F114" s="312"/>
      <c r="I114" s="227"/>
      <c r="J114" s="235"/>
    </row>
    <row r="115" spans="1:16" ht="18.75" x14ac:dyDescent="0.3">
      <c r="A115" s="236">
        <v>1</v>
      </c>
      <c r="B115" s="236">
        <v>0.8</v>
      </c>
      <c r="C115" s="236">
        <v>0.6</v>
      </c>
      <c r="D115" s="236">
        <v>0.4</v>
      </c>
      <c r="E115" s="236">
        <v>0.2</v>
      </c>
      <c r="F115" s="312"/>
      <c r="I115" s="227"/>
      <c r="J115" s="235"/>
    </row>
    <row r="116" spans="1:16" ht="18.75" x14ac:dyDescent="0.3">
      <c r="A116" s="236">
        <v>1</v>
      </c>
      <c r="B116" s="236">
        <v>0.8</v>
      </c>
      <c r="C116" s="236">
        <v>0.6</v>
      </c>
      <c r="D116" s="236">
        <v>0.4</v>
      </c>
      <c r="E116" s="236">
        <v>0.2</v>
      </c>
      <c r="F116" s="312"/>
      <c r="I116" s="227"/>
      <c r="J116" s="235"/>
    </row>
    <row r="117" spans="1:16" x14ac:dyDescent="0.25">
      <c r="A117" s="236">
        <v>1</v>
      </c>
      <c r="B117" s="236">
        <v>0.8</v>
      </c>
      <c r="C117" s="236">
        <v>0.6</v>
      </c>
      <c r="D117" s="236">
        <v>0.4</v>
      </c>
      <c r="E117" s="236">
        <v>0.2</v>
      </c>
      <c r="I117" s="227"/>
      <c r="J117" s="235"/>
    </row>
    <row r="118" spans="1:16" x14ac:dyDescent="0.25">
      <c r="A118" s="236">
        <v>1</v>
      </c>
      <c r="B118" s="236">
        <v>0.8</v>
      </c>
      <c r="C118" s="236">
        <v>0.6</v>
      </c>
      <c r="D118" s="236">
        <v>0.4</v>
      </c>
      <c r="E118" s="236">
        <v>0.2</v>
      </c>
      <c r="I118" s="227"/>
      <c r="J118" s="235"/>
    </row>
    <row r="119" spans="1:16" x14ac:dyDescent="0.25">
      <c r="A119" s="236">
        <v>1</v>
      </c>
      <c r="B119" s="236">
        <v>0.8</v>
      </c>
      <c r="C119" s="236">
        <v>0.6</v>
      </c>
      <c r="D119" s="236">
        <v>0.4</v>
      </c>
      <c r="E119" s="236">
        <v>0.2</v>
      </c>
      <c r="I119" s="227"/>
      <c r="J119" s="235"/>
    </row>
    <row r="120" spans="1:16" x14ac:dyDescent="0.25">
      <c r="I120" s="227"/>
      <c r="J120" s="228"/>
    </row>
    <row r="121" spans="1:16" x14ac:dyDescent="0.25">
      <c r="I121" s="227"/>
      <c r="J121" s="228"/>
    </row>
    <row r="122" spans="1:16" x14ac:dyDescent="0.25">
      <c r="I122" s="227"/>
      <c r="J122" s="228"/>
    </row>
    <row r="123" spans="1:16" x14ac:dyDescent="0.25">
      <c r="I123" s="227"/>
    </row>
    <row r="124" spans="1:16" x14ac:dyDescent="0.25">
      <c r="I124" s="227"/>
    </row>
    <row r="126" spans="1:16" ht="36" customHeight="1" x14ac:dyDescent="0.25">
      <c r="G126" s="492" t="s">
        <v>736</v>
      </c>
      <c r="H126" s="493"/>
      <c r="I126" s="493"/>
      <c r="J126" s="493"/>
      <c r="K126" s="493"/>
      <c r="L126" s="493"/>
      <c r="M126" s="493"/>
      <c r="N126" s="493"/>
      <c r="O126" s="493"/>
      <c r="P126" s="494"/>
    </row>
    <row r="127" spans="1:16" ht="18.75" x14ac:dyDescent="0.3">
      <c r="F127" s="311"/>
      <c r="J127" s="238"/>
      <c r="K127" s="238"/>
      <c r="L127" s="238"/>
      <c r="M127" s="238"/>
    </row>
    <row r="128" spans="1:16" ht="37.5" x14ac:dyDescent="0.3">
      <c r="A128" s="303"/>
      <c r="B128" s="303"/>
      <c r="C128" s="303"/>
      <c r="D128" s="303"/>
      <c r="E128" s="303"/>
      <c r="F128" s="311"/>
      <c r="G128" s="355"/>
      <c r="H128" s="359"/>
      <c r="I128" s="244" t="s">
        <v>651</v>
      </c>
      <c r="J128" s="238"/>
      <c r="K128" s="238"/>
      <c r="L128" s="495" t="s">
        <v>719</v>
      </c>
      <c r="M128" s="495"/>
      <c r="N128" s="495"/>
      <c r="O128" s="244" t="s">
        <v>651</v>
      </c>
      <c r="P128" s="401" t="s">
        <v>653</v>
      </c>
    </row>
    <row r="129" spans="7:28" ht="18.75" x14ac:dyDescent="0.25">
      <c r="G129" s="511" t="s">
        <v>822</v>
      </c>
      <c r="H129" s="512"/>
      <c r="I129" s="500">
        <f>('Information sortie'!G5+'Information sortie'!I5+'Information sortie'!K5+'Information sortie'!M5)/4</f>
        <v>0</v>
      </c>
      <c r="J129" s="503"/>
      <c r="L129" s="499" t="s">
        <v>426</v>
      </c>
      <c r="M129" s="497" t="s">
        <v>481</v>
      </c>
      <c r="N129" s="498"/>
      <c r="O129" s="296">
        <f>SUMIF('Information sortie'!B:B,$L$128,'Information sortie'!G:G)/COUNTIF('Information sortie'!B:B,$L$128)</f>
        <v>0</v>
      </c>
      <c r="P129" s="299">
        <f>(COUNTA('Information sortie'!F8:F16))/(COUNTA('Information sortie'!B8:B16))</f>
        <v>0</v>
      </c>
    </row>
    <row r="130" spans="7:28" ht="18.75" x14ac:dyDescent="0.25">
      <c r="G130" s="511"/>
      <c r="H130" s="512"/>
      <c r="I130" s="501"/>
      <c r="J130" s="503"/>
      <c r="L130" s="499"/>
      <c r="M130" s="497" t="s">
        <v>482</v>
      </c>
      <c r="N130" s="498"/>
      <c r="O130" s="296">
        <f>SUMIF('Information sortie'!B:B,$L$128,'Information sortie'!I:I)/COUNTIF('Information sortie'!B:B,$L$128)</f>
        <v>0</v>
      </c>
      <c r="P130" s="299">
        <f>(COUNTA('Information sortie'!H8:H16))/(COUNTA('Information sortie'!B8:B16))</f>
        <v>0</v>
      </c>
    </row>
    <row r="131" spans="7:28" ht="18.75" x14ac:dyDescent="0.25">
      <c r="G131" s="511"/>
      <c r="H131" s="512"/>
      <c r="I131" s="501"/>
      <c r="J131" s="503"/>
      <c r="L131" s="496" t="s">
        <v>427</v>
      </c>
      <c r="M131" s="497" t="s">
        <v>483</v>
      </c>
      <c r="N131" s="498"/>
      <c r="O131" s="296">
        <f>SUMIF('Information sortie'!B:B,$L$128,'Information sortie'!K:K)/COUNTIF('Information sortie'!B:B,$L$128)</f>
        <v>0</v>
      </c>
      <c r="P131" s="299">
        <f>(COUNTA('Information sortie'!J8:J16))/(COUNTA('Information sortie'!B8:B16))</f>
        <v>0</v>
      </c>
    </row>
    <row r="132" spans="7:28" ht="18.75" x14ac:dyDescent="0.25">
      <c r="G132" s="511"/>
      <c r="H132" s="512"/>
      <c r="I132" s="502"/>
      <c r="J132" s="503"/>
      <c r="L132" s="496"/>
      <c r="M132" s="497" t="s">
        <v>484</v>
      </c>
      <c r="N132" s="498"/>
      <c r="O132" s="296">
        <f>SUMIF('Information sortie'!B:B,$L$128,'Information sortie'!M:M)/COUNTIF('Information sortie'!B:B,$L$128)</f>
        <v>0</v>
      </c>
      <c r="P132" s="299">
        <f>(COUNTA('Information sortie'!L8:L16))/(COUNTA('Information sortie'!B8:B16))</f>
        <v>0</v>
      </c>
    </row>
    <row r="133" spans="7:28" x14ac:dyDescent="0.25">
      <c r="I133" s="361">
        <f>I129</f>
        <v>0</v>
      </c>
      <c r="J133" s="361">
        <f>1-I133</f>
        <v>1</v>
      </c>
      <c r="AA133" s="360"/>
      <c r="AB133" s="360"/>
    </row>
    <row r="134" spans="7:28" x14ac:dyDescent="0.25">
      <c r="J134" s="239"/>
    </row>
    <row r="135" spans="7:28" x14ac:dyDescent="0.25">
      <c r="J135" s="239"/>
    </row>
    <row r="136" spans="7:28" x14ac:dyDescent="0.25">
      <c r="J136" s="239"/>
    </row>
    <row r="137" spans="7:28" x14ac:dyDescent="0.25">
      <c r="J137" s="239"/>
    </row>
    <row r="138" spans="7:28" x14ac:dyDescent="0.25">
      <c r="J138" s="239"/>
    </row>
    <row r="139" spans="7:28" x14ac:dyDescent="0.25">
      <c r="J139" s="239"/>
    </row>
    <row r="140" spans="7:28" x14ac:dyDescent="0.25">
      <c r="J140" s="239"/>
    </row>
    <row r="141" spans="7:28" x14ac:dyDescent="0.25">
      <c r="J141" s="235"/>
      <c r="K141" s="228"/>
      <c r="L141" s="228"/>
      <c r="M141" s="228"/>
    </row>
    <row r="142" spans="7:28" ht="21" x14ac:dyDescent="0.3">
      <c r="G142" s="233"/>
      <c r="H142" s="232"/>
      <c r="J142" s="230"/>
    </row>
    <row r="143" spans="7:28" ht="21" x14ac:dyDescent="0.25">
      <c r="J143" s="230"/>
    </row>
    <row r="147" spans="7:16" ht="26.25" x14ac:dyDescent="0.25">
      <c r="G147" s="504" t="s">
        <v>777</v>
      </c>
      <c r="H147" s="505"/>
      <c r="I147" s="505"/>
      <c r="J147" s="505"/>
      <c r="K147" s="505"/>
      <c r="L147" s="505"/>
      <c r="M147" s="505"/>
      <c r="N147" s="505"/>
      <c r="O147" s="505"/>
      <c r="P147" s="506"/>
    </row>
    <row r="148" spans="7:16" ht="18.75" x14ac:dyDescent="0.25">
      <c r="G148" s="507" t="s">
        <v>775</v>
      </c>
      <c r="H148" s="508"/>
      <c r="I148" s="508"/>
      <c r="J148" s="509"/>
      <c r="L148" s="510" t="s">
        <v>776</v>
      </c>
      <c r="M148" s="510"/>
      <c r="N148" s="510"/>
      <c r="O148" s="510"/>
      <c r="P148" s="510"/>
    </row>
    <row r="149" spans="7:16" x14ac:dyDescent="0.25">
      <c r="G149" s="513"/>
      <c r="H149" s="514"/>
      <c r="I149" s="514"/>
      <c r="J149" s="515"/>
      <c r="L149" s="522"/>
      <c r="M149" s="522"/>
      <c r="N149" s="522"/>
      <c r="O149" s="522"/>
      <c r="P149" s="522"/>
    </row>
    <row r="150" spans="7:16" ht="18.75" customHeight="1" x14ac:dyDescent="0.25">
      <c r="G150" s="516"/>
      <c r="H150" s="517"/>
      <c r="I150" s="517"/>
      <c r="J150" s="518"/>
      <c r="L150" s="522"/>
      <c r="M150" s="522"/>
      <c r="N150" s="522"/>
      <c r="O150" s="522"/>
      <c r="P150" s="522"/>
    </row>
    <row r="151" spans="7:16" x14ac:dyDescent="0.25">
      <c r="G151" s="516"/>
      <c r="H151" s="517"/>
      <c r="I151" s="517"/>
      <c r="J151" s="518"/>
      <c r="L151" s="522"/>
      <c r="M151" s="522"/>
      <c r="N151" s="522"/>
      <c r="O151" s="522"/>
      <c r="P151" s="522"/>
    </row>
    <row r="152" spans="7:16" x14ac:dyDescent="0.25">
      <c r="G152" s="516"/>
      <c r="H152" s="517"/>
      <c r="I152" s="517"/>
      <c r="J152" s="518"/>
      <c r="L152" s="522"/>
      <c r="M152" s="522"/>
      <c r="N152" s="522"/>
      <c r="O152" s="522"/>
      <c r="P152" s="522"/>
    </row>
    <row r="153" spans="7:16" x14ac:dyDescent="0.25">
      <c r="G153" s="516"/>
      <c r="H153" s="517"/>
      <c r="I153" s="517"/>
      <c r="J153" s="518"/>
      <c r="L153" s="522"/>
      <c r="M153" s="522"/>
      <c r="N153" s="522"/>
      <c r="O153" s="522"/>
      <c r="P153" s="522"/>
    </row>
    <row r="154" spans="7:16" x14ac:dyDescent="0.25">
      <c r="G154" s="516"/>
      <c r="H154" s="517"/>
      <c r="I154" s="517"/>
      <c r="J154" s="518"/>
      <c r="L154" s="522"/>
      <c r="M154" s="522"/>
      <c r="N154" s="522"/>
      <c r="O154" s="522"/>
      <c r="P154" s="522"/>
    </row>
    <row r="155" spans="7:16" x14ac:dyDescent="0.25">
      <c r="G155" s="516"/>
      <c r="H155" s="517"/>
      <c r="I155" s="517"/>
      <c r="J155" s="518"/>
      <c r="L155" s="522"/>
      <c r="M155" s="522"/>
      <c r="N155" s="522"/>
      <c r="O155" s="522"/>
      <c r="P155" s="522"/>
    </row>
    <row r="156" spans="7:16" x14ac:dyDescent="0.25">
      <c r="G156" s="516"/>
      <c r="H156" s="517"/>
      <c r="I156" s="517"/>
      <c r="J156" s="518"/>
      <c r="L156" s="522"/>
      <c r="M156" s="522"/>
      <c r="N156" s="522"/>
      <c r="O156" s="522"/>
      <c r="P156" s="522"/>
    </row>
    <row r="157" spans="7:16" x14ac:dyDescent="0.25">
      <c r="G157" s="516"/>
      <c r="H157" s="517"/>
      <c r="I157" s="517"/>
      <c r="J157" s="518"/>
      <c r="L157" s="522"/>
      <c r="M157" s="522"/>
      <c r="N157" s="522"/>
      <c r="O157" s="522"/>
      <c r="P157" s="522"/>
    </row>
    <row r="158" spans="7:16" x14ac:dyDescent="0.25">
      <c r="G158" s="516"/>
      <c r="H158" s="517"/>
      <c r="I158" s="517"/>
      <c r="J158" s="518"/>
      <c r="L158" s="522"/>
      <c r="M158" s="522"/>
      <c r="N158" s="522"/>
      <c r="O158" s="522"/>
      <c r="P158" s="522"/>
    </row>
    <row r="159" spans="7:16" x14ac:dyDescent="0.25">
      <c r="G159" s="516"/>
      <c r="H159" s="517"/>
      <c r="I159" s="517"/>
      <c r="J159" s="518"/>
      <c r="L159" s="522"/>
      <c r="M159" s="522"/>
      <c r="N159" s="522"/>
      <c r="O159" s="522"/>
      <c r="P159" s="522"/>
    </row>
    <row r="160" spans="7:16" x14ac:dyDescent="0.25">
      <c r="G160" s="519"/>
      <c r="H160" s="520"/>
      <c r="I160" s="520"/>
      <c r="J160" s="521"/>
      <c r="L160" s="522"/>
      <c r="M160" s="522"/>
      <c r="N160" s="522"/>
      <c r="O160" s="522"/>
      <c r="P160" s="522"/>
    </row>
  </sheetData>
  <sheetProtection algorithmName="SHA-512" hashValue="1qvWGcQoi0Q9FQCX7zuTTGHhPKgWqmnGD4Npeq4dOfOmDNmVcVil0qDlRiYP6BppuPJ8+McMCy3LNDqwazhZxA==" saltValue="4Ra0xbN5fxLh4EHfWFCkfQ==" spinCount="100000" sheet="1" objects="1" scenarios="1"/>
  <mergeCells count="25">
    <mergeCell ref="G147:P147"/>
    <mergeCell ref="G148:J148"/>
    <mergeCell ref="L148:P148"/>
    <mergeCell ref="G129:H132"/>
    <mergeCell ref="G149:J160"/>
    <mergeCell ref="L149:P160"/>
    <mergeCell ref="G126:P126"/>
    <mergeCell ref="G64:P64"/>
    <mergeCell ref="G49:P49"/>
    <mergeCell ref="L128:N128"/>
    <mergeCell ref="L131:L132"/>
    <mergeCell ref="M131:N131"/>
    <mergeCell ref="M132:N132"/>
    <mergeCell ref="L129:L130"/>
    <mergeCell ref="M129:N129"/>
    <mergeCell ref="M130:N130"/>
    <mergeCell ref="I129:I132"/>
    <mergeCell ref="J129:J132"/>
    <mergeCell ref="I3:M3"/>
    <mergeCell ref="I5:M5"/>
    <mergeCell ref="M97:O97"/>
    <mergeCell ref="G95:O95"/>
    <mergeCell ref="G34:P34"/>
    <mergeCell ref="G79:P79"/>
    <mergeCell ref="G97:I97"/>
  </mergeCells>
  <conditionalFormatting sqref="G15">
    <cfRule type="cellIs" dxfId="71" priority="47" operator="equal">
      <formula>"Réalisée"</formula>
    </cfRule>
    <cfRule type="cellIs" dxfId="70" priority="46" operator="equal">
      <formula>"En grande partie réalisée"</formula>
    </cfRule>
    <cfRule type="cellIs" dxfId="69" priority="54" operator="equal">
      <formula>"Abandonnée"</formula>
    </cfRule>
    <cfRule type="containsText" dxfId="68" priority="53" operator="containsText" text="Oui">
      <formula>NOT(ISERROR(SEARCH("Oui",G15)))</formula>
    </cfRule>
    <cfRule type="containsText" dxfId="67" priority="52" operator="containsText" text="Non">
      <formula>NOT(ISERROR(SEARCH("Non",G15)))</formula>
    </cfRule>
    <cfRule type="containsText" dxfId="66" priority="51" operator="containsText" text="En grande partie">
      <formula>NOT(ISERROR(SEARCH("En grande partie",G15)))</formula>
    </cfRule>
    <cfRule type="cellIs" dxfId="65" priority="50" operator="equal">
      <formula>"NA"</formula>
    </cfRule>
    <cfRule type="cellIs" dxfId="64" priority="49" operator="equal">
      <formula>"Partiellement"</formula>
    </cfRule>
    <cfRule type="cellIs" dxfId="63" priority="48" operator="equal">
      <formula>"Partiellement réalisée"</formula>
    </cfRule>
  </conditionalFormatting>
  <conditionalFormatting sqref="G44:G45">
    <cfRule type="cellIs" dxfId="62" priority="135" operator="equal">
      <formula>"Abandonnée"</formula>
    </cfRule>
    <cfRule type="cellIs" dxfId="61" priority="127" operator="equal">
      <formula>"En grande partie réalisée"</formula>
    </cfRule>
    <cfRule type="cellIs" dxfId="60" priority="128" operator="equal">
      <formula>"Réalisée"</formula>
    </cfRule>
    <cfRule type="cellIs" dxfId="59" priority="129" operator="equal">
      <formula>"Partiellement réalisée"</formula>
    </cfRule>
    <cfRule type="cellIs" dxfId="58" priority="130" operator="equal">
      <formula>"Partiellement"</formula>
    </cfRule>
    <cfRule type="cellIs" dxfId="57" priority="131" operator="equal">
      <formula>"NA"</formula>
    </cfRule>
    <cfRule type="containsText" dxfId="56" priority="132" operator="containsText" text="En grande partie">
      <formula>NOT(ISERROR(SEARCH("En grande partie",G44)))</formula>
    </cfRule>
    <cfRule type="containsText" dxfId="55" priority="133" operator="containsText" text="Non">
      <formula>NOT(ISERROR(SEARCH("Non",G44)))</formula>
    </cfRule>
    <cfRule type="containsText" dxfId="54" priority="134" operator="containsText" text="Oui">
      <formula>NOT(ISERROR(SEARCH("Oui",G44)))</formula>
    </cfRule>
  </conditionalFormatting>
  <conditionalFormatting sqref="G59:G60">
    <cfRule type="cellIs" dxfId="53" priority="28" operator="equal">
      <formula>"En grande partie réalisée"</formula>
    </cfRule>
    <cfRule type="cellIs" dxfId="52" priority="29" operator="equal">
      <formula>"Réalisée"</formula>
    </cfRule>
    <cfRule type="cellIs" dxfId="51" priority="30" operator="equal">
      <formula>"Partiellement réalisée"</formula>
    </cfRule>
    <cfRule type="cellIs" dxfId="50" priority="31" operator="equal">
      <formula>"Partiellement"</formula>
    </cfRule>
    <cfRule type="cellIs" dxfId="49" priority="32" operator="equal">
      <formula>"NA"</formula>
    </cfRule>
    <cfRule type="containsText" dxfId="48" priority="33" operator="containsText" text="En grande partie">
      <formula>NOT(ISERROR(SEARCH("En grande partie",G59)))</formula>
    </cfRule>
    <cfRule type="containsText" dxfId="47" priority="34" operator="containsText" text="Non">
      <formula>NOT(ISERROR(SEARCH("Non",G59)))</formula>
    </cfRule>
    <cfRule type="containsText" dxfId="46" priority="35" operator="containsText" text="Oui">
      <formula>NOT(ISERROR(SEARCH("Oui",G59)))</formula>
    </cfRule>
    <cfRule type="cellIs" dxfId="45" priority="36" operator="equal">
      <formula>"Abandonnée"</formula>
    </cfRule>
  </conditionalFormatting>
  <conditionalFormatting sqref="G74:G75">
    <cfRule type="cellIs" dxfId="44" priority="27" operator="equal">
      <formula>"Abandonnée"</formula>
    </cfRule>
    <cfRule type="cellIs" dxfId="43" priority="20" operator="equal">
      <formula>"Réalisée"</formula>
    </cfRule>
    <cfRule type="cellIs" dxfId="42" priority="21" operator="equal">
      <formula>"Partiellement réalisée"</formula>
    </cfRule>
    <cfRule type="cellIs" dxfId="41" priority="22" operator="equal">
      <formula>"Partiellement"</formula>
    </cfRule>
    <cfRule type="cellIs" dxfId="40" priority="23" operator="equal">
      <formula>"NA"</formula>
    </cfRule>
    <cfRule type="containsText" dxfId="39" priority="24" operator="containsText" text="En grande partie">
      <formula>NOT(ISERROR(SEARCH("En grande partie",G74)))</formula>
    </cfRule>
    <cfRule type="containsText" dxfId="38" priority="25" operator="containsText" text="Non">
      <formula>NOT(ISERROR(SEARCH("Non",G74)))</formula>
    </cfRule>
    <cfRule type="containsText" dxfId="37" priority="26" operator="containsText" text="Oui">
      <formula>NOT(ISERROR(SEARCH("Oui",G74)))</formula>
    </cfRule>
    <cfRule type="cellIs" dxfId="36" priority="19" operator="equal">
      <formula>"En grande partie réalisée"</formula>
    </cfRule>
  </conditionalFormatting>
  <conditionalFormatting sqref="G84">
    <cfRule type="cellIs" dxfId="35" priority="10" operator="equal">
      <formula>"En grande partie réalisée"</formula>
    </cfRule>
    <cfRule type="cellIs" dxfId="34" priority="11" operator="equal">
      <formula>"Réalisée"</formula>
    </cfRule>
    <cfRule type="cellIs" dxfId="33" priority="12" operator="equal">
      <formula>"Partiellement réalisée"</formula>
    </cfRule>
    <cfRule type="cellIs" dxfId="32" priority="13" operator="equal">
      <formula>"Partiellement"</formula>
    </cfRule>
    <cfRule type="cellIs" dxfId="31" priority="14" operator="equal">
      <formula>"NA"</formula>
    </cfRule>
    <cfRule type="containsText" dxfId="30" priority="15" operator="containsText" text="En grande partie">
      <formula>NOT(ISERROR(SEARCH("En grande partie",G84)))</formula>
    </cfRule>
    <cfRule type="containsText" dxfId="29" priority="16" operator="containsText" text="Non">
      <formula>NOT(ISERROR(SEARCH("Non",G84)))</formula>
    </cfRule>
    <cfRule type="containsText" dxfId="28" priority="17" operator="containsText" text="Oui">
      <formula>NOT(ISERROR(SEARCH("Oui",G84)))</formula>
    </cfRule>
    <cfRule type="cellIs" dxfId="27" priority="18" operator="equal">
      <formula>"Abandonnée"</formula>
    </cfRule>
  </conditionalFormatting>
  <conditionalFormatting sqref="G108 G110 G142">
    <cfRule type="cellIs" dxfId="26" priority="169" operator="equal">
      <formula>"Abandonnée"</formula>
    </cfRule>
    <cfRule type="cellIs" dxfId="25" priority="161" operator="equal">
      <formula>"En grande partie réalisée"</formula>
    </cfRule>
    <cfRule type="cellIs" dxfId="24" priority="162" operator="equal">
      <formula>"Réalisée"</formula>
    </cfRule>
    <cfRule type="cellIs" dxfId="23" priority="163" operator="equal">
      <formula>"Partiellement réalisée"</formula>
    </cfRule>
    <cfRule type="cellIs" dxfId="22" priority="164" operator="equal">
      <formula>"Partiellement"</formula>
    </cfRule>
    <cfRule type="cellIs" dxfId="21" priority="165" operator="equal">
      <formula>"NA"</formula>
    </cfRule>
    <cfRule type="containsText" dxfId="20" priority="166" operator="containsText" text="En grande partie">
      <formula>NOT(ISERROR(SEARCH("En grande partie",G108)))</formula>
    </cfRule>
    <cfRule type="containsText" dxfId="19" priority="167" operator="containsText" text="Non">
      <formula>NOT(ISERROR(SEARCH("Non",G108)))</formula>
    </cfRule>
    <cfRule type="containsText" dxfId="18" priority="168" operator="containsText" text="Oui">
      <formula>NOT(ISERROR(SEARCH("Oui",G108)))</formula>
    </cfRule>
  </conditionalFormatting>
  <conditionalFormatting sqref="M108">
    <cfRule type="cellIs" dxfId="17" priority="136" operator="equal">
      <formula>"En grande partie réalisée"</formula>
    </cfRule>
    <cfRule type="cellIs" dxfId="16" priority="137" operator="equal">
      <formula>"Réalisée"</formula>
    </cfRule>
    <cfRule type="cellIs" dxfId="15" priority="138" operator="equal">
      <formula>"Partiellement réalisée"</formula>
    </cfRule>
    <cfRule type="cellIs" dxfId="14" priority="139" operator="equal">
      <formula>"Partiellement"</formula>
    </cfRule>
    <cfRule type="cellIs" dxfId="13" priority="140" operator="equal">
      <formula>"NA"</formula>
    </cfRule>
    <cfRule type="containsText" dxfId="12" priority="141" operator="containsText" text="En grande partie">
      <formula>NOT(ISERROR(SEARCH("En grande partie",M108)))</formula>
    </cfRule>
    <cfRule type="containsText" dxfId="11" priority="142" operator="containsText" text="Non">
      <formula>NOT(ISERROR(SEARCH("Non",M108)))</formula>
    </cfRule>
    <cfRule type="containsText" dxfId="10" priority="143" operator="containsText" text="Oui">
      <formula>NOT(ISERROR(SEARCH("Oui",M108)))</formula>
    </cfRule>
    <cfRule type="cellIs" dxfId="9" priority="144" operator="equal">
      <formula>"Abandonnée"</formula>
    </cfRule>
  </conditionalFormatting>
  <conditionalFormatting sqref="P128">
    <cfRule type="cellIs" dxfId="8" priority="2" operator="equal">
      <formula>"Réalisée"</formula>
    </cfRule>
    <cfRule type="cellIs" dxfId="7" priority="1" operator="equal">
      <formula>"En grande partie réalisée"</formula>
    </cfRule>
    <cfRule type="cellIs" dxfId="6" priority="9" operator="equal">
      <formula>"Abandonnée"</formula>
    </cfRule>
    <cfRule type="containsText" dxfId="5" priority="8" operator="containsText" text="Oui">
      <formula>NOT(ISERROR(SEARCH("Oui",P128)))</formula>
    </cfRule>
    <cfRule type="containsText" dxfId="4" priority="7" operator="containsText" text="Non">
      <formula>NOT(ISERROR(SEARCH("Non",P128)))</formula>
    </cfRule>
    <cfRule type="containsText" dxfId="3" priority="6" operator="containsText" text="En grande partie">
      <formula>NOT(ISERROR(SEARCH("En grande partie",P128)))</formula>
    </cfRule>
    <cfRule type="cellIs" dxfId="2" priority="5" operator="equal">
      <formula>"NA"</formula>
    </cfRule>
    <cfRule type="cellIs" dxfId="1" priority="4" operator="equal">
      <formula>"Partiellement"</formula>
    </cfRule>
    <cfRule type="cellIs" dxfId="0" priority="3" operator="equal">
      <formula>"Partiellement réalisée"</formula>
    </cfRule>
  </conditionalFormatting>
  <printOptions gridLinesSet="0"/>
  <pageMargins left="1" right="1" top="1" bottom="1" header="0.5" footer="0.5"/>
  <pageSetup paperSize="8" scale="74" fitToHeight="0" orientation="portrait" r:id="rId1"/>
  <headerFooter>
    <oddFooter>&amp;CMise en oeuvre du management de la qualité du circuit des DMI - Résultats</oddFooter>
  </headerFooter>
  <rowBreaks count="1" manualBreakCount="1">
    <brk id="78" min="5" max="16"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Feuil16">
    <pageSetUpPr fitToPage="1"/>
  </sheetPr>
  <dimension ref="A1:I15"/>
  <sheetViews>
    <sheetView showRowColHeaders="0" tabSelected="1" zoomScale="130" zoomScaleNormal="130" workbookViewId="0">
      <selection activeCell="C4" sqref="C4:C5"/>
    </sheetView>
  </sheetViews>
  <sheetFormatPr baseColWidth="10" defaultRowHeight="12.75" x14ac:dyDescent="0.2"/>
  <cols>
    <col min="1" max="1" width="5.7109375" bestFit="1" customWidth="1"/>
    <col min="2" max="2" width="18.42578125" customWidth="1"/>
    <col min="3" max="3" width="22.5703125" customWidth="1"/>
    <col min="4" max="4" width="15" bestFit="1" customWidth="1"/>
    <col min="5" max="5" width="9.140625" bestFit="1" customWidth="1"/>
    <col min="6" max="6" width="20.7109375" bestFit="1" customWidth="1"/>
    <col min="7" max="7" width="16.7109375" bestFit="1" customWidth="1"/>
    <col min="8" max="8" width="13.5703125" bestFit="1" customWidth="1"/>
  </cols>
  <sheetData>
    <row r="1" spans="1:9" x14ac:dyDescent="0.2">
      <c r="A1" s="324" t="s">
        <v>751</v>
      </c>
      <c r="B1" s="375"/>
    </row>
    <row r="2" spans="1:9" ht="15.75" x14ac:dyDescent="0.2">
      <c r="A2" s="523" t="s">
        <v>752</v>
      </c>
      <c r="B2" s="523"/>
      <c r="C2" s="523"/>
      <c r="D2" s="523"/>
      <c r="E2" s="523"/>
      <c r="F2" s="523"/>
      <c r="G2" s="523"/>
      <c r="H2" s="523"/>
    </row>
    <row r="3" spans="1:9" x14ac:dyDescent="0.2">
      <c r="A3" s="528" t="s">
        <v>758</v>
      </c>
      <c r="B3" s="529"/>
      <c r="C3" s="316" t="s">
        <v>757</v>
      </c>
      <c r="D3" s="317" t="s">
        <v>759</v>
      </c>
      <c r="E3" s="314" t="s">
        <v>760</v>
      </c>
      <c r="F3" s="317" t="s">
        <v>761</v>
      </c>
      <c r="G3" s="336" t="s">
        <v>762</v>
      </c>
      <c r="H3" s="336" t="s">
        <v>763</v>
      </c>
    </row>
    <row r="4" spans="1:9" x14ac:dyDescent="0.2">
      <c r="A4" s="532">
        <v>1</v>
      </c>
      <c r="B4" s="530"/>
      <c r="C4" s="524"/>
      <c r="D4" s="524"/>
      <c r="E4" s="526"/>
      <c r="F4" s="524"/>
      <c r="G4" s="524"/>
      <c r="H4" s="524"/>
      <c r="I4" s="335"/>
    </row>
    <row r="5" spans="1:9" x14ac:dyDescent="0.2">
      <c r="A5" s="532"/>
      <c r="B5" s="531"/>
      <c r="C5" s="525"/>
      <c r="D5" s="525"/>
      <c r="E5" s="527"/>
      <c r="F5" s="525"/>
      <c r="G5" s="525"/>
      <c r="H5" s="525"/>
      <c r="I5" s="335"/>
    </row>
    <row r="6" spans="1:9" x14ac:dyDescent="0.2">
      <c r="A6" s="532">
        <v>2</v>
      </c>
      <c r="B6" s="533"/>
      <c r="C6" s="524"/>
      <c r="D6" s="524"/>
      <c r="E6" s="526"/>
      <c r="F6" s="524"/>
      <c r="G6" s="524"/>
      <c r="H6" s="524"/>
      <c r="I6" s="335"/>
    </row>
    <row r="7" spans="1:9" x14ac:dyDescent="0.2">
      <c r="A7" s="532"/>
      <c r="B7" s="533"/>
      <c r="C7" s="525"/>
      <c r="D7" s="525"/>
      <c r="E7" s="527"/>
      <c r="F7" s="525"/>
      <c r="G7" s="525"/>
      <c r="H7" s="525"/>
      <c r="I7" s="335"/>
    </row>
    <row r="8" spans="1:9" x14ac:dyDescent="0.2">
      <c r="A8" s="532">
        <v>3</v>
      </c>
      <c r="B8" s="533"/>
      <c r="C8" s="524"/>
      <c r="D8" s="524"/>
      <c r="E8" s="526"/>
      <c r="F8" s="524"/>
      <c r="G8" s="524"/>
      <c r="H8" s="524"/>
      <c r="I8" s="335"/>
    </row>
    <row r="9" spans="1:9" x14ac:dyDescent="0.2">
      <c r="A9" s="532"/>
      <c r="B9" s="533"/>
      <c r="C9" s="525"/>
      <c r="D9" s="525"/>
      <c r="E9" s="527"/>
      <c r="F9" s="525"/>
      <c r="G9" s="525"/>
      <c r="H9" s="525"/>
      <c r="I9" s="335"/>
    </row>
    <row r="10" spans="1:9" x14ac:dyDescent="0.2">
      <c r="A10" s="532">
        <v>4</v>
      </c>
      <c r="B10" s="533"/>
      <c r="C10" s="524"/>
      <c r="D10" s="524"/>
      <c r="E10" s="526"/>
      <c r="F10" s="524"/>
      <c r="G10" s="524"/>
      <c r="H10" s="524"/>
      <c r="I10" s="335"/>
    </row>
    <row r="11" spans="1:9" x14ac:dyDescent="0.2">
      <c r="A11" s="532"/>
      <c r="B11" s="533"/>
      <c r="C11" s="525"/>
      <c r="D11" s="525"/>
      <c r="E11" s="527"/>
      <c r="F11" s="525"/>
      <c r="G11" s="525"/>
      <c r="H11" s="525"/>
      <c r="I11" s="335"/>
    </row>
    <row r="12" spans="1:9" x14ac:dyDescent="0.2">
      <c r="A12" s="532">
        <v>5</v>
      </c>
      <c r="B12" s="530"/>
      <c r="C12" s="524"/>
      <c r="D12" s="524"/>
      <c r="E12" s="526"/>
      <c r="F12" s="524"/>
      <c r="G12" s="524"/>
      <c r="H12" s="534"/>
    </row>
    <row r="13" spans="1:9" x14ac:dyDescent="0.2">
      <c r="A13" s="532"/>
      <c r="B13" s="531"/>
      <c r="C13" s="525"/>
      <c r="D13" s="525"/>
      <c r="E13" s="527"/>
      <c r="F13" s="525"/>
      <c r="G13" s="525"/>
      <c r="H13" s="535"/>
    </row>
    <row r="14" spans="1:9" x14ac:dyDescent="0.2">
      <c r="A14" s="532">
        <v>6</v>
      </c>
      <c r="B14" s="533"/>
      <c r="C14" s="524"/>
      <c r="D14" s="524"/>
      <c r="E14" s="526"/>
      <c r="F14" s="524"/>
      <c r="G14" s="524"/>
      <c r="H14" s="524"/>
      <c r="I14" s="335"/>
    </row>
    <row r="15" spans="1:9" x14ac:dyDescent="0.2">
      <c r="A15" s="532"/>
      <c r="B15" s="533"/>
      <c r="C15" s="525"/>
      <c r="D15" s="525"/>
      <c r="E15" s="527"/>
      <c r="F15" s="525"/>
      <c r="G15" s="525"/>
      <c r="H15" s="525"/>
      <c r="I15" s="335"/>
    </row>
  </sheetData>
  <sheetProtection algorithmName="SHA-512" hashValue="m0C7tAmYXr7lr8VJBNJZaldicm/xCcKmKW4I/jwVPt+Y94NcGpOtrT3Ru5CcfIZ8ImyhDWlBCXFeMD+anf9EOw==" saltValue="wz0/mE8qNZ4hpzhoP4KnCw==" spinCount="100000" sheet="1" objects="1" scenarios="1"/>
  <mergeCells count="50">
    <mergeCell ref="F12:F13"/>
    <mergeCell ref="G12:G13"/>
    <mergeCell ref="H12:H13"/>
    <mergeCell ref="A14:A15"/>
    <mergeCell ref="B14:B15"/>
    <mergeCell ref="C14:C15"/>
    <mergeCell ref="D14:D15"/>
    <mergeCell ref="E14:E15"/>
    <mergeCell ref="F14:F15"/>
    <mergeCell ref="G14:G15"/>
    <mergeCell ref="H14:H15"/>
    <mergeCell ref="A12:A13"/>
    <mergeCell ref="B12:B13"/>
    <mergeCell ref="C12:C13"/>
    <mergeCell ref="D12:D13"/>
    <mergeCell ref="E12:E13"/>
    <mergeCell ref="D8:D9"/>
    <mergeCell ref="D10:D11"/>
    <mergeCell ref="H6:H7"/>
    <mergeCell ref="H8:H9"/>
    <mergeCell ref="H10:H11"/>
    <mergeCell ref="F6:F7"/>
    <mergeCell ref="F8:F9"/>
    <mergeCell ref="F10:F11"/>
    <mergeCell ref="E6:E7"/>
    <mergeCell ref="E8:E9"/>
    <mergeCell ref="E10:E11"/>
    <mergeCell ref="G6:G7"/>
    <mergeCell ref="G8:G9"/>
    <mergeCell ref="G10:G11"/>
    <mergeCell ref="D6:D7"/>
    <mergeCell ref="A10:A11"/>
    <mergeCell ref="B6:B7"/>
    <mergeCell ref="C6:C7"/>
    <mergeCell ref="B8:B9"/>
    <mergeCell ref="B10:B11"/>
    <mergeCell ref="C8:C9"/>
    <mergeCell ref="C10:C11"/>
    <mergeCell ref="A6:A7"/>
    <mergeCell ref="A8:A9"/>
    <mergeCell ref="A2:H2"/>
    <mergeCell ref="D4:D5"/>
    <mergeCell ref="F4:F5"/>
    <mergeCell ref="H4:H5"/>
    <mergeCell ref="E4:E5"/>
    <mergeCell ref="C4:C5"/>
    <mergeCell ref="G4:G5"/>
    <mergeCell ref="A3:B3"/>
    <mergeCell ref="B4:B5"/>
    <mergeCell ref="A4:A5"/>
  </mergeCells>
  <pageMargins left="0.7" right="0.7" top="0.75" bottom="0.75" header="0.3" footer="0.3"/>
  <pageSetup paperSize="8" orientation="landscape" r:id="rId1"/>
  <headerFooter>
    <oddFooter>&amp;CMise en oeuvre du management de la qualité du circuit des DMI - Plan d'actions</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16</vt:i4>
      </vt:variant>
      <vt:variant>
        <vt:lpstr>Plages nommées</vt:lpstr>
      </vt:variant>
      <vt:variant>
        <vt:i4>11</vt:i4>
      </vt:variant>
    </vt:vector>
  </HeadingPairs>
  <TitlesOfParts>
    <vt:vector size="27" baseType="lpstr">
      <vt:lpstr>point méthodologie</vt:lpstr>
      <vt:lpstr>back up</vt:lpstr>
      <vt:lpstr>Liste</vt:lpstr>
      <vt:lpstr>Lisez-moi</vt:lpstr>
      <vt:lpstr>Informations générales</vt:lpstr>
      <vt:lpstr>Documents disponibles</vt:lpstr>
      <vt:lpstr>Enregistrement des données</vt:lpstr>
      <vt:lpstr>Encadrement-instances</vt:lpstr>
      <vt:lpstr>PUI</vt:lpstr>
      <vt:lpstr>Bloc opératoire</vt:lpstr>
      <vt:lpstr>Service-information Patient</vt:lpstr>
      <vt:lpstr>Audits de dossiers</vt:lpstr>
      <vt:lpstr>Entretien Patient</vt:lpstr>
      <vt:lpstr>Information sortie</vt:lpstr>
      <vt:lpstr>Résultats</vt:lpstr>
      <vt:lpstr>Plan d'actions</vt:lpstr>
      <vt:lpstr>Liste_1</vt:lpstr>
      <vt:lpstr>'back up'!Zone_d_impression</vt:lpstr>
      <vt:lpstr>'Bloc opératoire'!Zone_d_impression</vt:lpstr>
      <vt:lpstr>'Documents disponibles'!Zone_d_impression</vt:lpstr>
      <vt:lpstr>'Encadrement-instances'!Zone_d_impression</vt:lpstr>
      <vt:lpstr>'Enregistrement des données'!Zone_d_impression</vt:lpstr>
      <vt:lpstr>'Entretien Patient'!Zone_d_impression</vt:lpstr>
      <vt:lpstr>'Informations générales'!Zone_d_impression</vt:lpstr>
      <vt:lpstr>'Lisez-moi'!Zone_d_impression</vt:lpstr>
      <vt:lpstr>PUI!Zone_d_impression</vt:lpstr>
      <vt:lpstr>Résultats!Zone_d_impression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TEXIER BRIZARD Lauriane</dc:creator>
  <cp:lastModifiedBy>MAGNAN, Cyril (ARS-NORMANDIE/DOS/OMEDIT)</cp:lastModifiedBy>
  <cp:revision>40</cp:revision>
  <cp:lastPrinted>2024-07-19T09:51:51Z</cp:lastPrinted>
  <dcterms:created xsi:type="dcterms:W3CDTF">2008-01-10T14:07:47Z</dcterms:created>
  <dcterms:modified xsi:type="dcterms:W3CDTF">2025-10-27T10:33:38Z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2025-10-27T10:33:38Z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960e23e9-900e-492c-9a6a-977003cca0e7</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